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8505" activeTab="3"/>
  </bookViews>
  <sheets>
    <sheet name="Lapok, eltiltások" sheetId="1" r:id="rId1"/>
    <sheet name="Játékidő" sheetId="2" r:id="rId2"/>
    <sheet name="Részvétel" sheetId="3" r:id="rId3"/>
    <sheet name="Kanadai táblázat" sheetId="4" r:id="rId4"/>
  </sheets>
  <definedNames/>
  <calcPr fullCalcOnLoad="1"/>
</workbook>
</file>

<file path=xl/sharedStrings.xml><?xml version="1.0" encoding="utf-8"?>
<sst xmlns="http://schemas.openxmlformats.org/spreadsheetml/2006/main" count="662" uniqueCount="115">
  <si>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</si>
  <si>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</si>
  <si>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</si>
  <si>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</si>
  <si>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</si>
  <si>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</si>
  <si>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</si>
  <si>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</si>
  <si>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</si>
  <si>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</si>
  <si>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</si>
  <si>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</si>
  <si>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</si>
  <si>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</si>
  <si>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</si>
  <si>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</si>
  <si>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</si>
  <si>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</si>
  <si>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</si>
  <si>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</si>
  <si>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</si>
  <si>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</si>
  <si>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</si>
  <si>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</si>
  <si>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</si>
  <si>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</si>
  <si>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</si>
  <si>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</si>
  <si>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SL</t>
  </si>
  <si>
    <t>PL</t>
  </si>
  <si>
    <t>Eltiltás</t>
  </si>
  <si>
    <t>S</t>
  </si>
  <si>
    <t>E</t>
  </si>
  <si>
    <t>Összesen:</t>
  </si>
  <si>
    <t>Összes játszott perc</t>
  </si>
  <si>
    <r>
      <t xml:space="preserve">Átlag </t>
    </r>
    <r>
      <rPr>
        <sz val="8"/>
        <rFont val="Arial"/>
        <family val="2"/>
      </rPr>
      <t>(összjátékidő/ összes meccs)</t>
    </r>
  </si>
  <si>
    <r>
      <t>Átlag</t>
    </r>
    <r>
      <rPr>
        <sz val="8"/>
        <rFont val="Arial"/>
        <family val="2"/>
      </rPr>
      <t xml:space="preserve"> (összjátékidő/ részt vett meccs)</t>
    </r>
  </si>
  <si>
    <t>H</t>
  </si>
  <si>
    <t>K</t>
  </si>
  <si>
    <t>Jelmagyarázat:</t>
  </si>
  <si>
    <t xml:space="preserve"> : Abbahagyta, nem volt játékengedéje, nem tartozik a kerethez, egyéb…</t>
  </si>
  <si>
    <t xml:space="preserve"> : Kezdőként lépett pályára</t>
  </si>
  <si>
    <t xml:space="preserve"> : Sérült volt</t>
  </si>
  <si>
    <t xml:space="preserve"> : Hiányzott egyéb ok miatt </t>
  </si>
  <si>
    <t>Részvétel</t>
  </si>
  <si>
    <t>Hiányzások</t>
  </si>
  <si>
    <t>Pályáralépés módja</t>
  </si>
  <si>
    <t>Ö</t>
  </si>
  <si>
    <t>RV</t>
  </si>
  <si>
    <t>NVR</t>
  </si>
  <si>
    <t>Ke</t>
  </si>
  <si>
    <t>Cs</t>
  </si>
  <si>
    <t>V</t>
  </si>
  <si>
    <t>Lcs</t>
  </si>
  <si>
    <t>:</t>
  </si>
  <si>
    <t>Az összes eddigi meccs</t>
  </si>
  <si>
    <t>Részt vett a meccsen</t>
  </si>
  <si>
    <t>Kezdőként lépett pályára</t>
  </si>
  <si>
    <t>Végig a pályán volt</t>
  </si>
  <si>
    <t>Lecserélték</t>
  </si>
  <si>
    <t>Gól</t>
  </si>
  <si>
    <t>Gólp.</t>
  </si>
  <si>
    <t>Össz.</t>
  </si>
  <si>
    <t>A gólpasszt jegyző játékos neve a tudósításokban dőlt betűvel van szedve!</t>
  </si>
  <si>
    <t xml:space="preserve"> kapott sárga, piros lapok</t>
  </si>
  <si>
    <t>Horváth Szilárd</t>
  </si>
  <si>
    <t>Pölöskei István</t>
  </si>
  <si>
    <t>Sánta Ákos</t>
  </si>
  <si>
    <t>Varga Zsolt</t>
  </si>
  <si>
    <t>Nagy Krisztián</t>
  </si>
  <si>
    <t>Gólpassznak számít az az átadás, amely után a társ közvetlenül szerez gólt; illetve az a kiharcolt tizenegyes vagy szabadrúgás, melyet később értékesítenek!</t>
  </si>
  <si>
    <t>és az eltiltások 2011/12</t>
  </si>
  <si>
    <t>Kanadai tábázat 2011/2012</t>
  </si>
  <si>
    <t>Wilfing Tamás</t>
  </si>
  <si>
    <t>Dominek Gábor</t>
  </si>
  <si>
    <t>Szakács Gyula</t>
  </si>
  <si>
    <t>P</t>
  </si>
  <si>
    <t>Varga Dávid</t>
  </si>
  <si>
    <t>Antal Árpád</t>
  </si>
  <si>
    <t>Rozmán László</t>
  </si>
  <si>
    <t>Csonka Szilveszter</t>
  </si>
  <si>
    <t>Szijártó Ármin</t>
  </si>
  <si>
    <t>Rudolf István</t>
  </si>
  <si>
    <t>Játékidő statisztika 2013/2014</t>
  </si>
  <si>
    <t xml:space="preserve"> : A tartalék csapathoz csatlakozott</t>
  </si>
  <si>
    <t>Horváth Ferenc</t>
  </si>
  <si>
    <t>Csontos Károly</t>
  </si>
  <si>
    <t>Németh Alex</t>
  </si>
  <si>
    <t>Csontos István</t>
  </si>
  <si>
    <t>Dominek Mátyás</t>
  </si>
  <si>
    <t>Kiss Ferenc</t>
  </si>
  <si>
    <t>Keresztes Richárd</t>
  </si>
  <si>
    <t>Várallyay Péter</t>
  </si>
  <si>
    <t>T</t>
  </si>
  <si>
    <t>Szabó Viktor</t>
  </si>
  <si>
    <t xml:space="preserve"> : Eltiltott</t>
  </si>
  <si>
    <t>Részvételi statisztika 2013/2014</t>
  </si>
  <si>
    <t xml:space="preserve"> </t>
  </si>
  <si>
    <t xml:space="preserve"> : Kimaradt</t>
  </si>
  <si>
    <t>Megyei III. osztály Soproni "A"csoportjában</t>
  </si>
  <si>
    <t>Baboss Károly</t>
  </si>
  <si>
    <t>Balogh Tamás</t>
  </si>
  <si>
    <t>Busa István</t>
  </si>
  <si>
    <t>Böhm Ciprián</t>
  </si>
  <si>
    <t>Ferstl Patrik</t>
  </si>
  <si>
    <t>Fodor Dániel</t>
  </si>
  <si>
    <t>Lang Dávid</t>
  </si>
  <si>
    <t>Máthé Krisztián</t>
  </si>
  <si>
    <t>Pojzli Martin</t>
  </si>
  <si>
    <t>Pál Tibor</t>
  </si>
  <si>
    <t>Sztrókay Dániel</t>
  </si>
  <si>
    <t>Tóth Dániel</t>
  </si>
  <si>
    <t>1</t>
  </si>
  <si>
    <t>Polyák Endre</t>
  </si>
  <si>
    <t>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</si>
</sst>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3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b/>
      <sz val="10"/>
      <color theme="1"/>
      <name val="Arial"/>
      <family val="2"/>
    </font>
    <font>
      <b/>
      <i/>
      <sz val="10"/>
      <color rgb="FFFFFF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ck"/>
      <top/>
      <bottom style="thick"/>
    </border>
    <border>
      <left/>
      <right/>
      <top/>
      <bottom style="thick"/>
    </border>
    <border>
      <left/>
      <right style="double"/>
      <top/>
      <bottom style="thick"/>
    </border>
    <border>
      <left style="double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ck"/>
      <right style="thin"/>
      <top/>
      <bottom style="thick"/>
    </border>
    <border>
      <left style="thin"/>
      <right style="thin"/>
      <top style="thin">
        <color indexed="22"/>
      </top>
      <bottom style="thick"/>
    </border>
    <border>
      <left style="thin"/>
      <right style="thick">
        <color indexed="8"/>
      </right>
      <top style="thin">
        <color indexed="22"/>
      </top>
      <bottom style="thick"/>
    </border>
    <border>
      <left style="thick"/>
      <right style="double"/>
      <top style="thick"/>
      <bottom style="thin"/>
    </border>
    <border>
      <left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 style="thick"/>
      <right style="double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 style="thick">
        <color indexed="8"/>
      </bottom>
    </border>
    <border>
      <left/>
      <right style="double"/>
      <top style="thin"/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/>
      <bottom style="thick"/>
    </border>
    <border>
      <left style="thin">
        <color indexed="22"/>
      </left>
      <right style="thin">
        <color indexed="22"/>
      </right>
      <top/>
      <bottom/>
    </border>
    <border>
      <left/>
      <right/>
      <top style="double"/>
      <bottom/>
    </border>
    <border>
      <left/>
      <right/>
      <top/>
      <bottom style="double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thick">
        <color indexed="10"/>
      </right>
      <top style="thick"/>
      <bottom style="thin"/>
    </border>
    <border>
      <left style="thin"/>
      <right style="thick">
        <color indexed="10"/>
      </right>
      <top style="thin"/>
      <bottom style="thick"/>
    </border>
    <border>
      <left style="thick"/>
      <right style="thick"/>
      <top style="thick"/>
      <bottom style="thick"/>
    </border>
    <border>
      <left style="thin"/>
      <right/>
      <top/>
      <bottom style="thick"/>
    </border>
    <border>
      <left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/>
      <right style="double"/>
      <top style="thick"/>
      <bottom style="thick"/>
    </border>
    <border>
      <left style="double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>
        <color theme="0"/>
      </left>
      <right style="thick"/>
      <top style="thin">
        <color theme="0"/>
      </top>
      <bottom style="thin">
        <color theme="0"/>
      </bottom>
    </border>
    <border>
      <left style="thin">
        <color theme="0"/>
      </left>
      <right style="thick"/>
      <top style="thin">
        <color theme="0"/>
      </top>
      <bottom style="thick"/>
    </border>
    <border>
      <left style="thin"/>
      <right style="thin"/>
      <top style="thin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149959996342659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 style="thick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double"/>
      <top/>
      <bottom style="thin">
        <color theme="0" tint="-0.149959996342659"/>
      </bottom>
    </border>
    <border>
      <left style="thin">
        <color theme="0" tint="-0.149959996342659"/>
      </left>
      <right style="thick"/>
      <top style="thin">
        <color theme="0" tint="-0.149959996342659"/>
      </top>
      <bottom style="thick"/>
    </border>
    <border>
      <left style="thin">
        <color theme="0" tint="-0.149959996342659"/>
      </left>
      <right style="double"/>
      <top style="thin">
        <color theme="0" tint="-0.149959996342659"/>
      </top>
      <bottom style="thick"/>
    </border>
    <border>
      <left style="thick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ck"/>
      <right style="thin">
        <color theme="0"/>
      </right>
      <top style="thin">
        <color theme="0"/>
      </top>
      <bottom style="thick"/>
    </border>
    <border>
      <left style="thin">
        <color theme="0"/>
      </left>
      <right style="thin">
        <color theme="0"/>
      </right>
      <top style="thin">
        <color theme="0"/>
      </top>
      <bottom style="thick"/>
    </border>
    <border>
      <left style="thick"/>
      <right style="thick"/>
      <top/>
      <bottom>
        <color indexed="63"/>
      </bottom>
    </border>
    <border>
      <left style="thick"/>
      <right style="thin">
        <color theme="0"/>
      </right>
      <top style="thick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</border>
    <border>
      <left style="thin">
        <color theme="0"/>
      </left>
      <right style="thick"/>
      <top style="thick">
        <color theme="0"/>
      </top>
      <bottom style="thin">
        <color theme="0"/>
      </bottom>
    </border>
    <border>
      <left style="thin">
        <color theme="0" tint="-0.149959996342659"/>
      </left>
      <right style="thick"/>
      <top/>
      <bottom style="thin">
        <color theme="0" tint="-0.149959996342659"/>
      </bottom>
    </border>
    <border>
      <left/>
      <right style="double"/>
      <top/>
      <bottom style="double"/>
    </border>
    <border>
      <left/>
      <right style="double"/>
      <top style="double"/>
      <bottom/>
    </border>
    <border>
      <left style="thick"/>
      <right style="thick"/>
      <top style="thick"/>
      <bottom/>
    </border>
    <border>
      <left style="thick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9" fillId="0" borderId="36" xfId="0" applyFont="1" applyFill="1" applyBorder="1" applyAlignment="1">
      <alignment/>
    </xf>
    <xf numFmtId="0" fontId="0" fillId="34" borderId="37" xfId="0" applyFill="1" applyBorder="1" applyAlignment="1">
      <alignment/>
    </xf>
    <xf numFmtId="0" fontId="0" fillId="0" borderId="38" xfId="0" applyBorder="1" applyAlignment="1">
      <alignment/>
    </xf>
    <xf numFmtId="0" fontId="0" fillId="33" borderId="39" xfId="0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52" xfId="0" applyNumberFormat="1" applyFont="1" applyBorder="1" applyAlignment="1">
      <alignment horizontal="center"/>
    </xf>
    <xf numFmtId="1" fontId="3" fillId="0" borderId="53" xfId="0" applyNumberFormat="1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55" xfId="0" applyFont="1" applyBorder="1" applyAlignment="1">
      <alignment/>
    </xf>
    <xf numFmtId="0" fontId="3" fillId="0" borderId="47" xfId="0" applyNumberFormat="1" applyFont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1" fontId="3" fillId="0" borderId="49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37" xfId="0" applyFill="1" applyBorder="1" applyAlignment="1">
      <alignment/>
    </xf>
    <xf numFmtId="0" fontId="9" fillId="0" borderId="57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9" fillId="0" borderId="58" xfId="0" applyFont="1" applyFill="1" applyBorder="1" applyAlignment="1">
      <alignment horizontal="right"/>
    </xf>
    <xf numFmtId="0" fontId="3" fillId="0" borderId="5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12" fillId="35" borderId="6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12" fillId="35" borderId="49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9" fillId="35" borderId="50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4" fillId="0" borderId="0" xfId="0" applyFont="1" applyAlignment="1">
      <alignment/>
    </xf>
    <xf numFmtId="0" fontId="9" fillId="0" borderId="64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3" fillId="0" borderId="42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3" fillId="36" borderId="5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9" fillId="0" borderId="59" xfId="0" applyNumberFormat="1" applyFont="1" applyFill="1" applyBorder="1" applyAlignment="1">
      <alignment horizontal="center"/>
    </xf>
    <xf numFmtId="0" fontId="51" fillId="35" borderId="61" xfId="0" applyFont="1" applyFill="1" applyBorder="1" applyAlignment="1">
      <alignment horizontal="center"/>
    </xf>
    <xf numFmtId="0" fontId="51" fillId="35" borderId="50" xfId="0" applyFont="1" applyFill="1" applyBorder="1" applyAlignment="1">
      <alignment horizontal="center"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0" fontId="2" fillId="37" borderId="66" xfId="0" applyFont="1" applyFill="1" applyBorder="1" applyAlignment="1">
      <alignment horizontal="center"/>
    </xf>
    <xf numFmtId="0" fontId="2" fillId="37" borderId="67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53" fillId="38" borderId="72" xfId="0" applyFont="1" applyFill="1" applyBorder="1" applyAlignment="1">
      <alignment horizontal="center"/>
    </xf>
    <xf numFmtId="0" fontId="53" fillId="38" borderId="38" xfId="0" applyFont="1" applyFill="1" applyBorder="1" applyAlignment="1">
      <alignment horizontal="center"/>
    </xf>
    <xf numFmtId="0" fontId="53" fillId="37" borderId="72" xfId="0" applyFont="1" applyFill="1" applyBorder="1" applyAlignment="1">
      <alignment horizontal="center"/>
    </xf>
    <xf numFmtId="0" fontId="53" fillId="37" borderId="38" xfId="0" applyFont="1" applyFill="1" applyBorder="1" applyAlignment="1">
      <alignment horizontal="center"/>
    </xf>
    <xf numFmtId="0" fontId="54" fillId="36" borderId="73" xfId="0" applyFont="1" applyFill="1" applyBorder="1" applyAlignment="1">
      <alignment horizontal="center"/>
    </xf>
    <xf numFmtId="0" fontId="54" fillId="36" borderId="53" xfId="0" applyFont="1" applyFill="1" applyBorder="1" applyAlignment="1">
      <alignment horizontal="center"/>
    </xf>
    <xf numFmtId="0" fontId="3" fillId="36" borderId="53" xfId="0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51" fillId="35" borderId="74" xfId="0" applyFont="1" applyFill="1" applyBorder="1" applyAlignment="1">
      <alignment horizontal="center"/>
    </xf>
    <xf numFmtId="0" fontId="12" fillId="35" borderId="54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9" fillId="35" borderId="74" xfId="0" applyFont="1" applyFill="1" applyBorder="1" applyAlignment="1">
      <alignment horizontal="center"/>
    </xf>
    <xf numFmtId="0" fontId="9" fillId="0" borderId="74" xfId="0" applyFont="1" applyBorder="1" applyAlignment="1">
      <alignment horizontal="center"/>
    </xf>
    <xf numFmtId="49" fontId="9" fillId="0" borderId="47" xfId="0" applyNumberFormat="1" applyFont="1" applyFill="1" applyBorder="1" applyAlignment="1">
      <alignment horizontal="center"/>
    </xf>
    <xf numFmtId="0" fontId="9" fillId="0" borderId="52" xfId="0" applyNumberFormat="1" applyFont="1" applyFill="1" applyBorder="1" applyAlignment="1">
      <alignment horizontal="center"/>
    </xf>
    <xf numFmtId="0" fontId="13" fillId="34" borderId="76" xfId="0" applyFont="1" applyFill="1" applyBorder="1" applyAlignment="1">
      <alignment horizontal="center"/>
    </xf>
    <xf numFmtId="0" fontId="13" fillId="34" borderId="77" xfId="0" applyFont="1" applyFill="1" applyBorder="1" applyAlignment="1">
      <alignment horizontal="center"/>
    </xf>
    <xf numFmtId="0" fontId="54" fillId="36" borderId="78" xfId="0" applyFont="1" applyFill="1" applyBorder="1" applyAlignment="1">
      <alignment horizontal="center"/>
    </xf>
    <xf numFmtId="0" fontId="53" fillId="38" borderId="79" xfId="0" applyFont="1" applyFill="1" applyBorder="1" applyAlignment="1">
      <alignment horizontal="center"/>
    </xf>
    <xf numFmtId="0" fontId="55" fillId="38" borderId="80" xfId="0" applyFont="1" applyFill="1" applyBorder="1" applyAlignment="1">
      <alignment horizontal="center"/>
    </xf>
    <xf numFmtId="0" fontId="52" fillId="39" borderId="79" xfId="0" applyFont="1" applyFill="1" applyBorder="1" applyAlignment="1">
      <alignment horizontal="center"/>
    </xf>
    <xf numFmtId="0" fontId="0" fillId="40" borderId="79" xfId="0" applyFont="1" applyFill="1" applyBorder="1" applyAlignment="1">
      <alignment horizontal="center"/>
    </xf>
    <xf numFmtId="0" fontId="3" fillId="36" borderId="73" xfId="0" applyFon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53" fillId="37" borderId="79" xfId="0" applyFont="1" applyFill="1" applyBorder="1" applyAlignment="1">
      <alignment horizontal="center"/>
    </xf>
    <xf numFmtId="0" fontId="56" fillId="37" borderId="79" xfId="0" applyFont="1" applyFill="1" applyBorder="1" applyAlignment="1">
      <alignment horizontal="center"/>
    </xf>
    <xf numFmtId="0" fontId="51" fillId="37" borderId="53" xfId="0" applyFont="1" applyFill="1" applyBorder="1" applyAlignment="1">
      <alignment horizontal="center"/>
    </xf>
    <xf numFmtId="0" fontId="54" fillId="37" borderId="78" xfId="0" applyFont="1" applyFill="1" applyBorder="1" applyAlignment="1">
      <alignment horizontal="center"/>
    </xf>
    <xf numFmtId="0" fontId="52" fillId="39" borderId="38" xfId="0" applyFont="1" applyFill="1" applyBorder="1" applyAlignment="1">
      <alignment horizontal="center"/>
    </xf>
    <xf numFmtId="0" fontId="53" fillId="37" borderId="81" xfId="0" applyFont="1" applyFill="1" applyBorder="1" applyAlignment="1">
      <alignment horizontal="center"/>
    </xf>
    <xf numFmtId="0" fontId="53" fillId="37" borderId="82" xfId="0" applyFont="1" applyFill="1" applyBorder="1" applyAlignment="1">
      <alignment horizontal="center"/>
    </xf>
    <xf numFmtId="0" fontId="51" fillId="37" borderId="78" xfId="0" applyFont="1" applyFill="1" applyBorder="1" applyAlignment="1">
      <alignment horizontal="center"/>
    </xf>
    <xf numFmtId="0" fontId="3" fillId="36" borderId="83" xfId="0" applyFont="1" applyFill="1" applyBorder="1" applyAlignment="1">
      <alignment horizontal="center"/>
    </xf>
    <xf numFmtId="0" fontId="3" fillId="36" borderId="78" xfId="0" applyFont="1" applyFill="1" applyBorder="1" applyAlignment="1">
      <alignment horizontal="center"/>
    </xf>
    <xf numFmtId="0" fontId="0" fillId="37" borderId="79" xfId="0" applyFill="1" applyBorder="1" applyAlignment="1">
      <alignment horizontal="center"/>
    </xf>
    <xf numFmtId="0" fontId="52" fillId="37" borderId="79" xfId="0" applyFont="1" applyFill="1" applyBorder="1" applyAlignment="1">
      <alignment horizontal="center"/>
    </xf>
    <xf numFmtId="0" fontId="56" fillId="37" borderId="84" xfId="0" applyFont="1" applyFill="1" applyBorder="1" applyAlignment="1">
      <alignment horizontal="center"/>
    </xf>
    <xf numFmtId="0" fontId="56" fillId="37" borderId="85" xfId="0" applyFont="1" applyFill="1" applyBorder="1" applyAlignment="1">
      <alignment horizontal="center"/>
    </xf>
    <xf numFmtId="0" fontId="56" fillId="37" borderId="8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4" fillId="37" borderId="61" xfId="0" applyFont="1" applyFill="1" applyBorder="1" applyAlignment="1">
      <alignment horizontal="center"/>
    </xf>
    <xf numFmtId="0" fontId="8" fillId="37" borderId="73" xfId="0" applyFont="1" applyFill="1" applyBorder="1" applyAlignment="1">
      <alignment horizontal="center"/>
    </xf>
    <xf numFmtId="0" fontId="54" fillId="37" borderId="73" xfId="0" applyFont="1" applyFill="1" applyBorder="1" applyAlignment="1">
      <alignment horizontal="center"/>
    </xf>
    <xf numFmtId="0" fontId="3" fillId="37" borderId="73" xfId="0" applyFont="1" applyFill="1" applyBorder="1" applyAlignment="1">
      <alignment horizontal="center"/>
    </xf>
    <xf numFmtId="0" fontId="51" fillId="37" borderId="60" xfId="0" applyFont="1" applyFill="1" applyBorder="1" applyAlignment="1">
      <alignment horizontal="center"/>
    </xf>
    <xf numFmtId="0" fontId="8" fillId="37" borderId="74" xfId="0" applyFont="1" applyFill="1" applyBorder="1" applyAlignment="1">
      <alignment horizontal="center"/>
    </xf>
    <xf numFmtId="0" fontId="54" fillId="37" borderId="53" xfId="0" applyFont="1" applyFill="1" applyBorder="1" applyAlignment="1">
      <alignment horizontal="center"/>
    </xf>
    <xf numFmtId="0" fontId="3" fillId="37" borderId="53" xfId="0" applyFont="1" applyFill="1" applyBorder="1" applyAlignment="1">
      <alignment horizontal="center"/>
    </xf>
    <xf numFmtId="0" fontId="9" fillId="37" borderId="53" xfId="0" applyFont="1" applyFill="1" applyBorder="1" applyAlignment="1">
      <alignment horizontal="center"/>
    </xf>
    <xf numFmtId="0" fontId="51" fillId="37" borderId="54" xfId="0" applyFont="1" applyFill="1" applyBorder="1" applyAlignment="1">
      <alignment horizontal="center"/>
    </xf>
    <xf numFmtId="0" fontId="54" fillId="37" borderId="74" xfId="0" applyFont="1" applyFill="1" applyBorder="1" applyAlignment="1">
      <alignment horizontal="center"/>
    </xf>
    <xf numFmtId="0" fontId="54" fillId="37" borderId="54" xfId="0" applyFont="1" applyFill="1" applyBorder="1" applyAlignment="1">
      <alignment horizontal="center"/>
    </xf>
    <xf numFmtId="0" fontId="3" fillId="37" borderId="54" xfId="0" applyFont="1" applyFill="1" applyBorder="1" applyAlignment="1">
      <alignment horizontal="center"/>
    </xf>
    <xf numFmtId="0" fontId="54" fillId="37" borderId="83" xfId="0" applyFont="1" applyFill="1" applyBorder="1" applyAlignment="1">
      <alignment horizontal="center"/>
    </xf>
    <xf numFmtId="0" fontId="54" fillId="37" borderId="87" xfId="0" applyFont="1" applyFill="1" applyBorder="1" applyAlignment="1">
      <alignment horizontal="center"/>
    </xf>
    <xf numFmtId="0" fontId="51" fillId="37" borderId="83" xfId="0" applyFont="1" applyFill="1" applyBorder="1" applyAlignment="1">
      <alignment horizontal="center"/>
    </xf>
    <xf numFmtId="0" fontId="3" fillId="37" borderId="78" xfId="0" applyFont="1" applyFill="1" applyBorder="1" applyAlignment="1">
      <alignment horizontal="center"/>
    </xf>
    <xf numFmtId="0" fontId="3" fillId="37" borderId="87" xfId="0" applyFont="1" applyFill="1" applyBorder="1" applyAlignment="1">
      <alignment horizontal="center"/>
    </xf>
    <xf numFmtId="0" fontId="51" fillId="37" borderId="87" xfId="0" applyFont="1" applyFill="1" applyBorder="1" applyAlignment="1">
      <alignment horizontal="center"/>
    </xf>
    <xf numFmtId="0" fontId="3" fillId="37" borderId="83" xfId="0" applyFont="1" applyFill="1" applyBorder="1" applyAlignment="1">
      <alignment horizontal="center"/>
    </xf>
    <xf numFmtId="0" fontId="51" fillId="37" borderId="88" xfId="0" applyFont="1" applyFill="1" applyBorder="1" applyAlignment="1">
      <alignment horizontal="center"/>
    </xf>
    <xf numFmtId="0" fontId="54" fillId="37" borderId="88" xfId="0" applyFont="1" applyFill="1" applyBorder="1" applyAlignment="1">
      <alignment horizontal="center"/>
    </xf>
    <xf numFmtId="0" fontId="3" fillId="37" borderId="88" xfId="0" applyFont="1" applyFill="1" applyBorder="1" applyAlignment="1">
      <alignment horizontal="center"/>
    </xf>
    <xf numFmtId="0" fontId="3" fillId="37" borderId="89" xfId="0" applyFont="1" applyFill="1" applyBorder="1" applyAlignment="1">
      <alignment horizontal="center"/>
    </xf>
    <xf numFmtId="0" fontId="8" fillId="37" borderId="60" xfId="0" applyFont="1" applyFill="1" applyBorder="1" applyAlignment="1">
      <alignment horizontal="center"/>
    </xf>
    <xf numFmtId="0" fontId="51" fillId="37" borderId="52" xfId="0" applyFont="1" applyFill="1" applyBorder="1" applyAlignment="1">
      <alignment horizontal="center"/>
    </xf>
    <xf numFmtId="0" fontId="3" fillId="36" borderId="59" xfId="0" applyFont="1" applyFill="1" applyBorder="1" applyAlignment="1">
      <alignment horizontal="center"/>
    </xf>
    <xf numFmtId="0" fontId="51" fillId="36" borderId="83" xfId="0" applyFont="1" applyFill="1" applyBorder="1" applyAlignment="1">
      <alignment horizontal="center"/>
    </xf>
    <xf numFmtId="0" fontId="51" fillId="37" borderId="90" xfId="0" applyFont="1" applyFill="1" applyBorder="1" applyAlignment="1">
      <alignment horizontal="center"/>
    </xf>
    <xf numFmtId="0" fontId="54" fillId="36" borderId="83" xfId="0" applyFont="1" applyFill="1" applyBorder="1" applyAlignment="1">
      <alignment horizontal="center"/>
    </xf>
    <xf numFmtId="0" fontId="3" fillId="37" borderId="91" xfId="0" applyFont="1" applyFill="1" applyBorder="1" applyAlignment="1">
      <alignment horizontal="center"/>
    </xf>
    <xf numFmtId="0" fontId="54" fillId="37" borderId="89" xfId="0" applyFont="1" applyFill="1" applyBorder="1" applyAlignment="1">
      <alignment horizontal="center"/>
    </xf>
    <xf numFmtId="0" fontId="54" fillId="37" borderId="91" xfId="0" applyFont="1" applyFill="1" applyBorder="1" applyAlignment="1">
      <alignment horizontal="center"/>
    </xf>
    <xf numFmtId="0" fontId="51" fillId="37" borderId="74" xfId="0" applyFont="1" applyFill="1" applyBorder="1" applyAlignment="1">
      <alignment horizontal="center"/>
    </xf>
    <xf numFmtId="0" fontId="8" fillId="37" borderId="78" xfId="0" applyFont="1" applyFill="1" applyBorder="1" applyAlignment="1">
      <alignment horizontal="center"/>
    </xf>
    <xf numFmtId="0" fontId="9" fillId="37" borderId="78" xfId="0" applyFont="1" applyFill="1" applyBorder="1" applyAlignment="1">
      <alignment horizontal="center"/>
    </xf>
    <xf numFmtId="0" fontId="3" fillId="37" borderId="90" xfId="0" applyFont="1" applyFill="1" applyBorder="1" applyAlignment="1">
      <alignment horizontal="center"/>
    </xf>
    <xf numFmtId="0" fontId="9" fillId="37" borderId="87" xfId="0" applyFont="1" applyFill="1" applyBorder="1" applyAlignment="1">
      <alignment horizontal="center"/>
    </xf>
    <xf numFmtId="0" fontId="3" fillId="37" borderId="43" xfId="0" applyFont="1" applyFill="1" applyBorder="1" applyAlignment="1">
      <alignment horizontal="center"/>
    </xf>
    <xf numFmtId="0" fontId="54" fillId="37" borderId="43" xfId="0" applyFont="1" applyFill="1" applyBorder="1" applyAlignment="1">
      <alignment horizontal="center"/>
    </xf>
    <xf numFmtId="0" fontId="8" fillId="37" borderId="43" xfId="0" applyFont="1" applyFill="1" applyBorder="1" applyAlignment="1">
      <alignment horizontal="center"/>
    </xf>
    <xf numFmtId="0" fontId="8" fillId="37" borderId="44" xfId="0" applyFont="1" applyFill="1" applyBorder="1" applyAlignment="1">
      <alignment horizontal="center"/>
    </xf>
    <xf numFmtId="0" fontId="3" fillId="37" borderId="52" xfId="0" applyFont="1" applyFill="1" applyBorder="1" applyAlignment="1">
      <alignment horizontal="center"/>
    </xf>
    <xf numFmtId="0" fontId="8" fillId="37" borderId="53" xfId="0" applyFont="1" applyFill="1" applyBorder="1" applyAlignment="1">
      <alignment horizontal="center"/>
    </xf>
    <xf numFmtId="0" fontId="8" fillId="37" borderId="54" xfId="0" applyFont="1" applyFill="1" applyBorder="1" applyAlignment="1">
      <alignment horizontal="center"/>
    </xf>
    <xf numFmtId="0" fontId="51" fillId="37" borderId="50" xfId="0" applyFont="1" applyFill="1" applyBorder="1" applyAlignment="1">
      <alignment horizontal="center"/>
    </xf>
    <xf numFmtId="0" fontId="51" fillId="37" borderId="48" xfId="0" applyFont="1" applyFill="1" applyBorder="1" applyAlignment="1">
      <alignment horizontal="center"/>
    </xf>
    <xf numFmtId="0" fontId="51" fillId="37" borderId="49" xfId="0" applyFont="1" applyFill="1" applyBorder="1" applyAlignment="1">
      <alignment horizontal="center"/>
    </xf>
    <xf numFmtId="0" fontId="8" fillId="37" borderId="45" xfId="0" applyFont="1" applyFill="1" applyBorder="1" applyAlignment="1">
      <alignment horizontal="center"/>
    </xf>
    <xf numFmtId="0" fontId="51" fillId="37" borderId="44" xfId="0" applyFont="1" applyFill="1" applyBorder="1" applyAlignment="1">
      <alignment horizontal="center"/>
    </xf>
    <xf numFmtId="0" fontId="3" fillId="37" borderId="74" xfId="0" applyFont="1" applyFill="1" applyBorder="1" applyAlignment="1">
      <alignment horizontal="center"/>
    </xf>
    <xf numFmtId="0" fontId="54" fillId="37" borderId="48" xfId="0" applyFont="1" applyFill="1" applyBorder="1" applyAlignment="1">
      <alignment horizontal="center"/>
    </xf>
    <xf numFmtId="0" fontId="3" fillId="37" borderId="48" xfId="0" applyFont="1" applyFill="1" applyBorder="1" applyAlignment="1">
      <alignment horizontal="center"/>
    </xf>
    <xf numFmtId="0" fontId="51" fillId="37" borderId="5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1" fillId="36" borderId="53" xfId="0" applyFont="1" applyFill="1" applyBorder="1" applyAlignment="1">
      <alignment horizontal="center"/>
    </xf>
    <xf numFmtId="0" fontId="8" fillId="36" borderId="73" xfId="0" applyFont="1" applyFill="1" applyBorder="1" applyAlignment="1">
      <alignment horizontal="center"/>
    </xf>
    <xf numFmtId="0" fontId="8" fillId="36" borderId="43" xfId="0" applyFont="1" applyFill="1" applyBorder="1" applyAlignment="1">
      <alignment horizontal="center"/>
    </xf>
    <xf numFmtId="0" fontId="8" fillId="36" borderId="53" xfId="0" applyFont="1" applyFill="1" applyBorder="1" applyAlignment="1">
      <alignment horizontal="center"/>
    </xf>
    <xf numFmtId="0" fontId="54" fillId="37" borderId="92" xfId="0" applyFont="1" applyFill="1" applyBorder="1" applyAlignment="1">
      <alignment horizontal="center"/>
    </xf>
    <xf numFmtId="0" fontId="55" fillId="37" borderId="80" xfId="0" applyFont="1" applyFill="1" applyBorder="1" applyAlignment="1">
      <alignment horizontal="center"/>
    </xf>
    <xf numFmtId="0" fontId="2" fillId="37" borderId="80" xfId="0" applyFont="1" applyFill="1" applyBorder="1" applyAlignment="1">
      <alignment horizontal="center"/>
    </xf>
    <xf numFmtId="0" fontId="57" fillId="37" borderId="80" xfId="0" applyFont="1" applyFill="1" applyBorder="1" applyAlignment="1">
      <alignment horizontal="center"/>
    </xf>
    <xf numFmtId="0" fontId="53" fillId="37" borderId="84" xfId="0" applyFont="1" applyFill="1" applyBorder="1" applyAlignment="1">
      <alignment horizontal="center"/>
    </xf>
    <xf numFmtId="0" fontId="0" fillId="37" borderId="84" xfId="0" applyFill="1" applyBorder="1" applyAlignment="1">
      <alignment horizontal="center"/>
    </xf>
    <xf numFmtId="0" fontId="4" fillId="37" borderId="79" xfId="0" applyFont="1" applyFill="1" applyBorder="1" applyAlignment="1">
      <alignment horizontal="center"/>
    </xf>
    <xf numFmtId="0" fontId="0" fillId="37" borderId="79" xfId="0" applyFont="1" applyFill="1" applyBorder="1" applyAlignment="1">
      <alignment horizontal="center"/>
    </xf>
    <xf numFmtId="0" fontId="0" fillId="37" borderId="84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0" fontId="52" fillId="37" borderId="38" xfId="0" applyFont="1" applyFill="1" applyBorder="1" applyAlignment="1">
      <alignment horizontal="center"/>
    </xf>
    <xf numFmtId="0" fontId="56" fillId="37" borderId="38" xfId="0" applyFont="1" applyFill="1" applyBorder="1" applyAlignment="1">
      <alignment horizontal="center"/>
    </xf>
    <xf numFmtId="0" fontId="5" fillId="37" borderId="79" xfId="0" applyFont="1" applyFill="1" applyBorder="1" applyAlignment="1">
      <alignment horizontal="center"/>
    </xf>
    <xf numFmtId="0" fontId="52" fillId="37" borderId="84" xfId="0" applyFont="1" applyFill="1" applyBorder="1" applyAlignment="1">
      <alignment horizontal="center"/>
    </xf>
    <xf numFmtId="0" fontId="0" fillId="37" borderId="82" xfId="0" applyFill="1" applyBorder="1" applyAlignment="1">
      <alignment horizontal="center"/>
    </xf>
    <xf numFmtId="0" fontId="2" fillId="37" borderId="93" xfId="0" applyFont="1" applyFill="1" applyBorder="1" applyAlignment="1">
      <alignment horizontal="center"/>
    </xf>
    <xf numFmtId="0" fontId="2" fillId="37" borderId="94" xfId="0" applyFont="1" applyFill="1" applyBorder="1" applyAlignment="1">
      <alignment horizontal="center"/>
    </xf>
    <xf numFmtId="0" fontId="53" fillId="37" borderId="85" xfId="0" applyFont="1" applyFill="1" applyBorder="1" applyAlignment="1">
      <alignment horizontal="center"/>
    </xf>
    <xf numFmtId="0" fontId="0" fillId="37" borderId="86" xfId="0" applyFill="1" applyBorder="1" applyAlignment="1">
      <alignment horizontal="center"/>
    </xf>
    <xf numFmtId="0" fontId="0" fillId="37" borderId="85" xfId="0" applyFill="1" applyBorder="1" applyAlignment="1">
      <alignment horizontal="center"/>
    </xf>
    <xf numFmtId="0" fontId="56" fillId="37" borderId="82" xfId="0" applyFont="1" applyFill="1" applyBorder="1" applyAlignment="1">
      <alignment horizontal="center"/>
    </xf>
    <xf numFmtId="0" fontId="0" fillId="40" borderId="38" xfId="0" applyFont="1" applyFill="1" applyBorder="1" applyAlignment="1">
      <alignment horizontal="center"/>
    </xf>
    <xf numFmtId="0" fontId="52" fillId="39" borderId="72" xfId="0" applyFont="1" applyFill="1" applyBorder="1" applyAlignment="1">
      <alignment horizontal="center"/>
    </xf>
    <xf numFmtId="0" fontId="52" fillId="39" borderId="82" xfId="0" applyFont="1" applyFill="1" applyBorder="1" applyAlignment="1">
      <alignment horizontal="center"/>
    </xf>
    <xf numFmtId="0" fontId="0" fillId="40" borderId="82" xfId="0" applyFont="1" applyFill="1" applyBorder="1" applyAlignment="1">
      <alignment horizontal="center"/>
    </xf>
    <xf numFmtId="0" fontId="56" fillId="40" borderId="82" xfId="0" applyFont="1" applyFill="1" applyBorder="1" applyAlignment="1">
      <alignment horizontal="center"/>
    </xf>
    <xf numFmtId="0" fontId="56" fillId="40" borderId="95" xfId="0" applyFont="1" applyFill="1" applyBorder="1" applyAlignment="1">
      <alignment horizontal="center"/>
    </xf>
    <xf numFmtId="0" fontId="56" fillId="40" borderId="81" xfId="0" applyFont="1" applyFill="1" applyBorder="1" applyAlignment="1">
      <alignment horizontal="center"/>
    </xf>
    <xf numFmtId="0" fontId="56" fillId="37" borderId="96" xfId="0" applyFont="1" applyFill="1" applyBorder="1" applyAlignment="1">
      <alignment horizontal="center"/>
    </xf>
    <xf numFmtId="49" fontId="13" fillId="34" borderId="97" xfId="0" applyNumberFormat="1" applyFont="1" applyFill="1" applyBorder="1" applyAlignment="1">
      <alignment horizontal="center"/>
    </xf>
    <xf numFmtId="0" fontId="13" fillId="34" borderId="98" xfId="0" applyFont="1" applyFill="1" applyBorder="1" applyAlignment="1">
      <alignment horizontal="center"/>
    </xf>
    <xf numFmtId="49" fontId="13" fillId="34" borderId="99" xfId="0" applyNumberFormat="1" applyFont="1" applyFill="1" applyBorder="1" applyAlignment="1">
      <alignment horizontal="center"/>
    </xf>
    <xf numFmtId="0" fontId="13" fillId="34" borderId="100" xfId="0" applyFont="1" applyFill="1" applyBorder="1" applyAlignment="1">
      <alignment horizontal="center"/>
    </xf>
    <xf numFmtId="0" fontId="11" fillId="34" borderId="101" xfId="0" applyFont="1" applyFill="1" applyBorder="1" applyAlignment="1">
      <alignment horizontal="center" vertical="center" wrapText="1"/>
    </xf>
    <xf numFmtId="0" fontId="11" fillId="34" borderId="101" xfId="0" applyFont="1" applyFill="1" applyBorder="1" applyAlignment="1">
      <alignment horizontal="center" vertical="center"/>
    </xf>
    <xf numFmtId="49" fontId="13" fillId="34" borderId="102" xfId="0" applyNumberFormat="1" applyFont="1" applyFill="1" applyBorder="1" applyAlignment="1">
      <alignment horizontal="center"/>
    </xf>
    <xf numFmtId="0" fontId="13" fillId="34" borderId="103" xfId="0" applyFont="1" applyFill="1" applyBorder="1" applyAlignment="1">
      <alignment horizontal="center"/>
    </xf>
    <xf numFmtId="0" fontId="13" fillId="34" borderId="104" xfId="0" applyFont="1" applyFill="1" applyBorder="1" applyAlignment="1">
      <alignment horizontal="center"/>
    </xf>
    <xf numFmtId="0" fontId="3" fillId="40" borderId="83" xfId="0" applyFont="1" applyFill="1" applyBorder="1" applyAlignment="1">
      <alignment horizontal="center"/>
    </xf>
    <xf numFmtId="0" fontId="52" fillId="39" borderId="80" xfId="0" applyFont="1" applyFill="1" applyBorder="1" applyAlignment="1">
      <alignment horizontal="center"/>
    </xf>
    <xf numFmtId="0" fontId="2" fillId="40" borderId="105" xfId="0" applyFont="1" applyFill="1" applyBorder="1" applyAlignment="1">
      <alignment horizontal="center"/>
    </xf>
    <xf numFmtId="0" fontId="56" fillId="40" borderId="84" xfId="0" applyFont="1" applyFill="1" applyBorder="1" applyAlignment="1">
      <alignment horizontal="center"/>
    </xf>
    <xf numFmtId="0" fontId="56" fillId="40" borderId="85" xfId="0" applyFont="1" applyFill="1" applyBorder="1" applyAlignment="1">
      <alignment horizontal="center"/>
    </xf>
    <xf numFmtId="0" fontId="56" fillId="40" borderId="79" xfId="0" applyFont="1" applyFill="1" applyBorder="1" applyAlignment="1">
      <alignment horizontal="center"/>
    </xf>
    <xf numFmtId="0" fontId="54" fillId="40" borderId="83" xfId="0" applyFont="1" applyFill="1" applyBorder="1" applyAlignment="1">
      <alignment horizontal="center"/>
    </xf>
    <xf numFmtId="0" fontId="54" fillId="40" borderId="78" xfId="0" applyFont="1" applyFill="1" applyBorder="1" applyAlignment="1">
      <alignment horizontal="center"/>
    </xf>
    <xf numFmtId="0" fontId="54" fillId="36" borderId="43" xfId="0" applyFont="1" applyFill="1" applyBorder="1" applyAlignment="1">
      <alignment horizontal="center"/>
    </xf>
    <xf numFmtId="0" fontId="54" fillId="37" borderId="90" xfId="0" applyFont="1" applyFill="1" applyBorder="1" applyAlignment="1">
      <alignment horizontal="center"/>
    </xf>
    <xf numFmtId="0" fontId="3" fillId="0" borderId="58" xfId="0" applyFont="1" applyBorder="1" applyAlignment="1">
      <alignment/>
    </xf>
    <xf numFmtId="0" fontId="0" fillId="0" borderId="58" xfId="0" applyBorder="1" applyAlignment="1">
      <alignment/>
    </xf>
    <xf numFmtId="0" fontId="0" fillId="0" borderId="106" xfId="0" applyBorder="1" applyAlignment="1">
      <alignment/>
    </xf>
    <xf numFmtId="0" fontId="3" fillId="0" borderId="57" xfId="0" applyFont="1" applyBorder="1" applyAlignment="1">
      <alignment/>
    </xf>
    <xf numFmtId="0" fontId="0" fillId="0" borderId="57" xfId="0" applyBorder="1" applyAlignment="1">
      <alignment/>
    </xf>
    <xf numFmtId="0" fontId="0" fillId="0" borderId="107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58" xfId="0" applyFon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106" xfId="0" applyFill="1" applyBorder="1" applyAlignment="1">
      <alignment/>
    </xf>
    <xf numFmtId="0" fontId="6" fillId="33" borderId="108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57" xfId="0" applyFont="1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0" borderId="107" xfId="0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zoomScalePageLayoutView="0" workbookViewId="0" topLeftCell="A1">
      <selection activeCell="AH8" sqref="AH8"/>
    </sheetView>
  </sheetViews>
  <sheetFormatPr defaultColWidth="9.140625" defaultRowHeight="12.75"/>
  <cols>
    <col min="1" max="1" width="39.8515625" style="7" customWidth="1"/>
    <col min="2" max="28" width="2.8515625" style="0" customWidth="1"/>
    <col min="29" max="29" width="2.8515625" style="7" customWidth="1"/>
    <col min="30" max="30" width="4.140625" style="7" customWidth="1"/>
    <col min="31" max="31" width="3.57421875" style="7" customWidth="1"/>
    <col min="32" max="32" width="7.00390625" style="7" customWidth="1"/>
    <col min="33" max="33" width="9.140625" style="7" customWidth="1"/>
  </cols>
  <sheetData>
    <row r="1" spans="1:32" ht="12.75">
      <c r="A1" s="1" t="s">
        <v>99</v>
      </c>
      <c r="O1" s="2"/>
      <c r="AC1" s="3"/>
      <c r="AD1" s="4"/>
      <c r="AE1" s="5"/>
      <c r="AF1" s="6"/>
    </row>
    <row r="2" spans="1:32" ht="12.75">
      <c r="A2" s="1" t="s">
        <v>64</v>
      </c>
      <c r="O2" s="2"/>
      <c r="AC2" s="3"/>
      <c r="AD2" s="4"/>
      <c r="AE2" s="5"/>
      <c r="AF2" s="6"/>
    </row>
    <row r="3" spans="1:32" s="14" customFormat="1" ht="13.5" customHeight="1" thickBot="1">
      <c r="A3" s="8" t="s">
        <v>71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10" t="s">
        <v>27</v>
      </c>
      <c r="AD3" s="11" t="s">
        <v>28</v>
      </c>
      <c r="AE3" s="12" t="s">
        <v>29</v>
      </c>
      <c r="AF3" s="13" t="s">
        <v>30</v>
      </c>
    </row>
    <row r="4" spans="1:32" s="14" customFormat="1" ht="4.5" customHeight="1" thickBot="1" thickTop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  <c r="O4" s="157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8"/>
      <c r="AD4" s="159"/>
      <c r="AE4" s="160"/>
      <c r="AF4" s="161"/>
    </row>
    <row r="5" spans="1:32" s="14" customFormat="1" ht="13.5" customHeight="1" thickTop="1">
      <c r="A5" s="18" t="s">
        <v>74</v>
      </c>
      <c r="B5" s="162" t="s">
        <v>31</v>
      </c>
      <c r="C5" s="189"/>
      <c r="D5" s="163" t="s">
        <v>31</v>
      </c>
      <c r="E5" s="165"/>
      <c r="F5" s="163" t="s">
        <v>31</v>
      </c>
      <c r="G5" s="268"/>
      <c r="H5" s="269"/>
      <c r="I5" s="185" t="s">
        <v>31</v>
      </c>
      <c r="J5" s="268"/>
      <c r="K5" s="269"/>
      <c r="L5" s="269"/>
      <c r="M5" s="270"/>
      <c r="N5" s="306" t="s">
        <v>76</v>
      </c>
      <c r="O5" s="307" t="s">
        <v>32</v>
      </c>
      <c r="P5" s="282"/>
      <c r="Q5" s="268"/>
      <c r="R5" s="268"/>
      <c r="S5" s="268"/>
      <c r="T5" s="269"/>
      <c r="U5" s="268"/>
      <c r="V5" s="268"/>
      <c r="W5" s="269"/>
      <c r="X5" s="269"/>
      <c r="Y5" s="269"/>
      <c r="Z5" s="268"/>
      <c r="AA5" s="269"/>
      <c r="AB5" s="269"/>
      <c r="AC5" s="283"/>
      <c r="AD5" s="15">
        <f aca="true" t="shared" si="0" ref="AD5:AD34">COUNTIF(B5:AC5,"S")</f>
        <v>4</v>
      </c>
      <c r="AE5" s="16">
        <f aca="true" t="shared" si="1" ref="AE5:AE34">COUNTIF(B5:AC5,"P")</f>
        <v>1</v>
      </c>
      <c r="AF5" s="17">
        <f aca="true" t="shared" si="2" ref="AF5:AF34">COUNTIF(B5:AC5,"E")</f>
        <v>1</v>
      </c>
    </row>
    <row r="6" spans="1:32" ht="12.75" customHeight="1">
      <c r="A6" s="18" t="s">
        <v>107</v>
      </c>
      <c r="B6" s="162" t="s">
        <v>31</v>
      </c>
      <c r="C6" s="165"/>
      <c r="D6" s="163" t="s">
        <v>31</v>
      </c>
      <c r="E6" s="165"/>
      <c r="F6" s="189"/>
      <c r="G6" s="190"/>
      <c r="H6" s="184" t="s">
        <v>31</v>
      </c>
      <c r="I6" s="190"/>
      <c r="J6" s="200"/>
      <c r="K6" s="184" t="s">
        <v>31</v>
      </c>
      <c r="L6" s="190"/>
      <c r="M6" s="186" t="s">
        <v>76</v>
      </c>
      <c r="N6" s="187" t="s">
        <v>32</v>
      </c>
      <c r="O6" s="272"/>
      <c r="P6" s="284"/>
      <c r="Q6" s="274"/>
      <c r="R6" s="200"/>
      <c r="S6" s="201"/>
      <c r="T6" s="191"/>
      <c r="U6" s="200"/>
      <c r="V6" s="190"/>
      <c r="W6" s="274"/>
      <c r="X6" s="190"/>
      <c r="Y6" s="200"/>
      <c r="Z6" s="200"/>
      <c r="AA6" s="200"/>
      <c r="AB6" s="200"/>
      <c r="AC6" s="285"/>
      <c r="AD6" s="15">
        <f t="shared" si="0"/>
        <v>4</v>
      </c>
      <c r="AE6" s="16">
        <f t="shared" si="1"/>
        <v>1</v>
      </c>
      <c r="AF6" s="17">
        <f t="shared" si="2"/>
        <v>1</v>
      </c>
    </row>
    <row r="7" spans="1:32" ht="12.75" customHeight="1">
      <c r="A7" s="18" t="s">
        <v>88</v>
      </c>
      <c r="B7" s="162" t="s">
        <v>31</v>
      </c>
      <c r="C7" s="165"/>
      <c r="D7" s="165"/>
      <c r="E7" s="163" t="s">
        <v>31</v>
      </c>
      <c r="F7" s="189"/>
      <c r="G7" s="190"/>
      <c r="H7" s="200"/>
      <c r="I7" s="190"/>
      <c r="J7" s="184" t="s">
        <v>31</v>
      </c>
      <c r="K7" s="200"/>
      <c r="L7" s="190"/>
      <c r="M7" s="190"/>
      <c r="N7" s="190"/>
      <c r="O7" s="271"/>
      <c r="P7" s="284"/>
      <c r="Q7" s="190"/>
      <c r="R7" s="200"/>
      <c r="S7" s="201"/>
      <c r="T7" s="190"/>
      <c r="U7" s="274"/>
      <c r="V7" s="274"/>
      <c r="W7" s="274"/>
      <c r="X7" s="274"/>
      <c r="Y7" s="274"/>
      <c r="Z7" s="274"/>
      <c r="AA7" s="200"/>
      <c r="AB7" s="200"/>
      <c r="AC7" s="285"/>
      <c r="AD7" s="15">
        <f t="shared" si="0"/>
        <v>3</v>
      </c>
      <c r="AE7" s="16">
        <f t="shared" si="1"/>
        <v>0</v>
      </c>
      <c r="AF7" s="17">
        <f t="shared" si="2"/>
        <v>0</v>
      </c>
    </row>
    <row r="8" spans="1:32" ht="12.75" customHeight="1">
      <c r="A8" s="18" t="s">
        <v>77</v>
      </c>
      <c r="B8" s="164"/>
      <c r="C8" s="165"/>
      <c r="D8" s="163" t="s">
        <v>31</v>
      </c>
      <c r="E8" s="165"/>
      <c r="F8" s="189"/>
      <c r="G8" s="190"/>
      <c r="H8" s="190"/>
      <c r="I8" s="184" t="s">
        <v>31</v>
      </c>
      <c r="J8" s="200"/>
      <c r="K8" s="184" t="s">
        <v>31</v>
      </c>
      <c r="L8" s="190"/>
      <c r="M8" s="190"/>
      <c r="N8" s="190"/>
      <c r="O8" s="272"/>
      <c r="P8" s="284"/>
      <c r="Q8" s="274"/>
      <c r="R8" s="200"/>
      <c r="S8" s="201"/>
      <c r="T8" s="191"/>
      <c r="U8" s="200"/>
      <c r="V8" s="190"/>
      <c r="W8" s="274"/>
      <c r="X8" s="190"/>
      <c r="Y8" s="200"/>
      <c r="Z8" s="200"/>
      <c r="AA8" s="200"/>
      <c r="AB8" s="200"/>
      <c r="AC8" s="285"/>
      <c r="AD8" s="15">
        <f t="shared" si="0"/>
        <v>3</v>
      </c>
      <c r="AE8" s="16">
        <f t="shared" si="1"/>
        <v>0</v>
      </c>
      <c r="AF8" s="17">
        <f t="shared" si="2"/>
        <v>0</v>
      </c>
    </row>
    <row r="9" spans="1:32" ht="12.75" customHeight="1">
      <c r="A9" s="18" t="s">
        <v>101</v>
      </c>
      <c r="B9" s="164"/>
      <c r="C9" s="163" t="s">
        <v>31</v>
      </c>
      <c r="D9" s="189"/>
      <c r="E9" s="189"/>
      <c r="F9" s="189"/>
      <c r="G9" s="273"/>
      <c r="H9" s="200"/>
      <c r="I9" s="200"/>
      <c r="J9" s="190"/>
      <c r="K9" s="184" t="s">
        <v>31</v>
      </c>
      <c r="L9" s="200"/>
      <c r="M9" s="274"/>
      <c r="N9" s="184" t="s">
        <v>31</v>
      </c>
      <c r="O9" s="275"/>
      <c r="P9" s="286"/>
      <c r="Q9" s="200"/>
      <c r="R9" s="190"/>
      <c r="S9" s="190"/>
      <c r="T9" s="190"/>
      <c r="U9" s="274"/>
      <c r="V9" s="200"/>
      <c r="W9" s="200"/>
      <c r="X9" s="200"/>
      <c r="Y9" s="190"/>
      <c r="Z9" s="190"/>
      <c r="AA9" s="200"/>
      <c r="AB9" s="200"/>
      <c r="AC9" s="285"/>
      <c r="AD9" s="15">
        <f aca="true" t="shared" si="3" ref="AD9:AD14">COUNTIF(B9:AC9,"S")</f>
        <v>3</v>
      </c>
      <c r="AE9" s="16">
        <f aca="true" t="shared" si="4" ref="AE9:AE14">COUNTIF(B9:AC9,"P")</f>
        <v>0</v>
      </c>
      <c r="AF9" s="17">
        <f aca="true" t="shared" si="5" ref="AF9:AF14">COUNTIF(B9:AC9,"E")</f>
        <v>0</v>
      </c>
    </row>
    <row r="10" spans="1:32" ht="12.75" customHeight="1">
      <c r="A10" s="18" t="s">
        <v>104</v>
      </c>
      <c r="B10" s="164"/>
      <c r="C10" s="165"/>
      <c r="D10" s="165"/>
      <c r="E10" s="165"/>
      <c r="F10" s="189"/>
      <c r="G10" s="184" t="s">
        <v>31</v>
      </c>
      <c r="H10" s="200"/>
      <c r="I10" s="190"/>
      <c r="J10" s="200"/>
      <c r="K10" s="184" t="s">
        <v>31</v>
      </c>
      <c r="L10" s="190"/>
      <c r="M10" s="190"/>
      <c r="N10" s="184" t="s">
        <v>31</v>
      </c>
      <c r="O10" s="308" t="s">
        <v>32</v>
      </c>
      <c r="P10" s="309" t="s">
        <v>32</v>
      </c>
      <c r="Q10" s="310" t="s">
        <v>32</v>
      </c>
      <c r="R10" s="310" t="s">
        <v>32</v>
      </c>
      <c r="S10" s="310" t="s">
        <v>32</v>
      </c>
      <c r="T10" s="191"/>
      <c r="U10" s="200"/>
      <c r="V10" s="190"/>
      <c r="W10" s="274"/>
      <c r="X10" s="190"/>
      <c r="Y10" s="200"/>
      <c r="Z10" s="200"/>
      <c r="AA10" s="200"/>
      <c r="AB10" s="200"/>
      <c r="AC10" s="285"/>
      <c r="AD10" s="15">
        <f t="shared" si="3"/>
        <v>3</v>
      </c>
      <c r="AE10" s="16">
        <f t="shared" si="4"/>
        <v>0</v>
      </c>
      <c r="AF10" s="17">
        <f t="shared" si="5"/>
        <v>5</v>
      </c>
    </row>
    <row r="11" spans="1:32" ht="12.75" customHeight="1">
      <c r="A11" s="18" t="s">
        <v>78</v>
      </c>
      <c r="B11" s="164"/>
      <c r="C11" s="165"/>
      <c r="D11" s="165"/>
      <c r="E11" s="165"/>
      <c r="F11" s="165"/>
      <c r="G11" s="190"/>
      <c r="H11" s="200"/>
      <c r="I11" s="190"/>
      <c r="J11" s="200"/>
      <c r="K11" s="200"/>
      <c r="L11" s="184" t="s">
        <v>31</v>
      </c>
      <c r="M11" s="184" t="s">
        <v>31</v>
      </c>
      <c r="N11" s="190"/>
      <c r="O11" s="271"/>
      <c r="P11" s="284"/>
      <c r="Q11" s="190"/>
      <c r="R11" s="200"/>
      <c r="S11" s="201"/>
      <c r="T11" s="190"/>
      <c r="U11" s="200"/>
      <c r="V11" s="190"/>
      <c r="W11" s="274"/>
      <c r="X11" s="190"/>
      <c r="Y11" s="200"/>
      <c r="Z11" s="200"/>
      <c r="AA11" s="200"/>
      <c r="AB11" s="200"/>
      <c r="AC11" s="285"/>
      <c r="AD11" s="15">
        <f t="shared" si="3"/>
        <v>2</v>
      </c>
      <c r="AE11" s="16">
        <f t="shared" si="4"/>
        <v>0</v>
      </c>
      <c r="AF11" s="17">
        <f t="shared" si="5"/>
        <v>0</v>
      </c>
    </row>
    <row r="12" spans="1:32" ht="12.75" customHeight="1">
      <c r="A12" s="18" t="s">
        <v>100</v>
      </c>
      <c r="B12" s="164"/>
      <c r="C12" s="165"/>
      <c r="D12" s="163" t="s">
        <v>31</v>
      </c>
      <c r="E12" s="165"/>
      <c r="F12" s="189"/>
      <c r="G12" s="190"/>
      <c r="H12" s="184" t="s">
        <v>31</v>
      </c>
      <c r="I12" s="190"/>
      <c r="J12" s="190"/>
      <c r="K12" s="190"/>
      <c r="L12" s="190"/>
      <c r="M12" s="190"/>
      <c r="N12" s="190"/>
      <c r="O12" s="272"/>
      <c r="P12" s="284"/>
      <c r="Q12" s="274"/>
      <c r="R12" s="190"/>
      <c r="S12" s="201"/>
      <c r="T12" s="191"/>
      <c r="U12" s="274"/>
      <c r="V12" s="190"/>
      <c r="W12" s="274"/>
      <c r="X12" s="190"/>
      <c r="Y12" s="200"/>
      <c r="Z12" s="200"/>
      <c r="AA12" s="200"/>
      <c r="AB12" s="200"/>
      <c r="AC12" s="285"/>
      <c r="AD12" s="15">
        <f t="shared" si="3"/>
        <v>2</v>
      </c>
      <c r="AE12" s="16">
        <f t="shared" si="4"/>
        <v>0</v>
      </c>
      <c r="AF12" s="17">
        <f t="shared" si="5"/>
        <v>0</v>
      </c>
    </row>
    <row r="13" spans="1:32" ht="12.75" customHeight="1">
      <c r="A13" s="18" t="s">
        <v>103</v>
      </c>
      <c r="B13" s="164"/>
      <c r="C13" s="276"/>
      <c r="D13" s="189"/>
      <c r="E13" s="277"/>
      <c r="F13" s="278"/>
      <c r="G13" s="184" t="s">
        <v>31</v>
      </c>
      <c r="H13" s="279"/>
      <c r="I13" s="279"/>
      <c r="J13" s="279"/>
      <c r="K13" s="184" t="s">
        <v>31</v>
      </c>
      <c r="L13" s="190"/>
      <c r="M13" s="190"/>
      <c r="N13" s="200"/>
      <c r="O13" s="280"/>
      <c r="P13" s="203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204"/>
      <c r="AD13" s="15">
        <f t="shared" si="3"/>
        <v>2</v>
      </c>
      <c r="AE13" s="16">
        <f t="shared" si="4"/>
        <v>0</v>
      </c>
      <c r="AF13" s="17">
        <f t="shared" si="5"/>
        <v>0</v>
      </c>
    </row>
    <row r="14" spans="1:32" ht="12.75" customHeight="1">
      <c r="A14" s="18" t="s">
        <v>86</v>
      </c>
      <c r="B14" s="164"/>
      <c r="C14" s="163" t="s">
        <v>31</v>
      </c>
      <c r="D14" s="165"/>
      <c r="E14" s="165"/>
      <c r="F14" s="163" t="s">
        <v>31</v>
      </c>
      <c r="G14" s="190"/>
      <c r="H14" s="200"/>
      <c r="I14" s="190"/>
      <c r="J14" s="200"/>
      <c r="K14" s="200"/>
      <c r="L14" s="201"/>
      <c r="M14" s="191"/>
      <c r="N14" s="190"/>
      <c r="O14" s="272"/>
      <c r="P14" s="284"/>
      <c r="Q14" s="274"/>
      <c r="R14" s="200"/>
      <c r="S14" s="201"/>
      <c r="T14" s="191"/>
      <c r="U14" s="200"/>
      <c r="V14" s="190"/>
      <c r="W14" s="274"/>
      <c r="X14" s="190"/>
      <c r="Y14" s="200"/>
      <c r="Z14" s="200"/>
      <c r="AA14" s="200"/>
      <c r="AB14" s="200"/>
      <c r="AC14" s="285"/>
      <c r="AD14" s="15">
        <f t="shared" si="3"/>
        <v>2</v>
      </c>
      <c r="AE14" s="16">
        <f t="shared" si="4"/>
        <v>0</v>
      </c>
      <c r="AF14" s="17">
        <f t="shared" si="5"/>
        <v>0</v>
      </c>
    </row>
    <row r="15" spans="1:32" ht="12.75" customHeight="1">
      <c r="A15" s="18" t="s">
        <v>87</v>
      </c>
      <c r="B15" s="162" t="s">
        <v>31</v>
      </c>
      <c r="C15" s="165"/>
      <c r="D15" s="165"/>
      <c r="E15" s="165"/>
      <c r="F15" s="189"/>
      <c r="G15" s="190"/>
      <c r="H15" s="190"/>
      <c r="I15" s="190"/>
      <c r="J15" s="200"/>
      <c r="K15" s="200"/>
      <c r="L15" s="184" t="s">
        <v>31</v>
      </c>
      <c r="M15" s="190"/>
      <c r="N15" s="190"/>
      <c r="O15" s="272"/>
      <c r="P15" s="284"/>
      <c r="Q15" s="274"/>
      <c r="R15" s="190"/>
      <c r="S15" s="201"/>
      <c r="T15" s="191"/>
      <c r="U15" s="200"/>
      <c r="V15" s="190"/>
      <c r="W15" s="274"/>
      <c r="X15" s="190"/>
      <c r="Y15" s="200"/>
      <c r="Z15" s="200"/>
      <c r="AA15" s="200"/>
      <c r="AB15" s="200"/>
      <c r="AC15" s="285"/>
      <c r="AD15" s="15">
        <f t="shared" si="0"/>
        <v>2</v>
      </c>
      <c r="AE15" s="16">
        <f t="shared" si="1"/>
        <v>0</v>
      </c>
      <c r="AF15" s="17">
        <f t="shared" si="2"/>
        <v>0</v>
      </c>
    </row>
    <row r="16" spans="1:32" ht="12.75" customHeight="1">
      <c r="A16" s="18" t="s">
        <v>109</v>
      </c>
      <c r="B16" s="162" t="s">
        <v>31</v>
      </c>
      <c r="C16" s="163" t="s">
        <v>31</v>
      </c>
      <c r="D16" s="165"/>
      <c r="E16" s="165"/>
      <c r="F16" s="189"/>
      <c r="G16" s="190"/>
      <c r="H16" s="190"/>
      <c r="I16" s="190"/>
      <c r="J16" s="200"/>
      <c r="K16" s="200"/>
      <c r="L16" s="190"/>
      <c r="M16" s="190"/>
      <c r="N16" s="190"/>
      <c r="O16" s="272"/>
      <c r="P16" s="284"/>
      <c r="Q16" s="274"/>
      <c r="R16" s="200"/>
      <c r="S16" s="201"/>
      <c r="T16" s="191"/>
      <c r="U16" s="200"/>
      <c r="V16" s="190"/>
      <c r="W16" s="274"/>
      <c r="X16" s="190"/>
      <c r="Y16" s="200"/>
      <c r="Z16" s="200"/>
      <c r="AA16" s="200"/>
      <c r="AB16" s="200"/>
      <c r="AC16" s="285"/>
      <c r="AD16" s="15">
        <f t="shared" si="0"/>
        <v>2</v>
      </c>
      <c r="AE16" s="16">
        <f t="shared" si="1"/>
        <v>0</v>
      </c>
      <c r="AF16" s="17">
        <f t="shared" si="2"/>
        <v>0</v>
      </c>
    </row>
    <row r="17" spans="1:32" ht="12.75" customHeight="1">
      <c r="A17" s="18" t="s">
        <v>94</v>
      </c>
      <c r="B17" s="164"/>
      <c r="C17" s="165"/>
      <c r="D17" s="165"/>
      <c r="E17" s="163" t="s">
        <v>31</v>
      </c>
      <c r="F17" s="189"/>
      <c r="G17" s="190"/>
      <c r="H17" s="184" t="s">
        <v>31</v>
      </c>
      <c r="I17" s="190"/>
      <c r="J17" s="200"/>
      <c r="K17" s="200"/>
      <c r="L17" s="190"/>
      <c r="M17" s="190"/>
      <c r="N17" s="190"/>
      <c r="O17" s="272"/>
      <c r="P17" s="284"/>
      <c r="Q17" s="274"/>
      <c r="R17" s="200"/>
      <c r="S17" s="201"/>
      <c r="T17" s="191"/>
      <c r="U17" s="200"/>
      <c r="V17" s="190"/>
      <c r="W17" s="274"/>
      <c r="X17" s="190"/>
      <c r="Y17" s="200"/>
      <c r="Z17" s="200"/>
      <c r="AA17" s="200"/>
      <c r="AB17" s="200"/>
      <c r="AC17" s="285"/>
      <c r="AD17" s="15">
        <f t="shared" si="0"/>
        <v>2</v>
      </c>
      <c r="AE17" s="16">
        <f t="shared" si="1"/>
        <v>0</v>
      </c>
      <c r="AF17" s="17">
        <f t="shared" si="2"/>
        <v>0</v>
      </c>
    </row>
    <row r="18" spans="1:32" ht="12.75" customHeight="1">
      <c r="A18" s="18" t="s">
        <v>111</v>
      </c>
      <c r="B18" s="164"/>
      <c r="C18" s="165"/>
      <c r="D18" s="163" t="s">
        <v>31</v>
      </c>
      <c r="E18" s="165"/>
      <c r="F18" s="163" t="s">
        <v>31</v>
      </c>
      <c r="G18" s="190"/>
      <c r="H18" s="190"/>
      <c r="I18" s="190"/>
      <c r="J18" s="200"/>
      <c r="K18" s="200"/>
      <c r="L18" s="190"/>
      <c r="M18" s="190"/>
      <c r="N18" s="190"/>
      <c r="O18" s="272"/>
      <c r="P18" s="284"/>
      <c r="Q18" s="274"/>
      <c r="R18" s="200"/>
      <c r="S18" s="201"/>
      <c r="T18" s="191"/>
      <c r="U18" s="200"/>
      <c r="V18" s="190"/>
      <c r="W18" s="274"/>
      <c r="X18" s="190"/>
      <c r="Y18" s="200"/>
      <c r="Z18" s="200"/>
      <c r="AA18" s="200"/>
      <c r="AB18" s="200"/>
      <c r="AC18" s="285"/>
      <c r="AD18" s="15">
        <f t="shared" si="0"/>
        <v>2</v>
      </c>
      <c r="AE18" s="16">
        <f t="shared" si="1"/>
        <v>0</v>
      </c>
      <c r="AF18" s="17">
        <f t="shared" si="2"/>
        <v>0</v>
      </c>
    </row>
    <row r="19" spans="1:32" ht="12.75" customHeight="1">
      <c r="A19" s="18" t="s">
        <v>110</v>
      </c>
      <c r="B19" s="162" t="s">
        <v>31</v>
      </c>
      <c r="C19" s="165"/>
      <c r="D19" s="165"/>
      <c r="E19" s="165"/>
      <c r="F19" s="189"/>
      <c r="G19" s="190"/>
      <c r="H19" s="190"/>
      <c r="I19" s="190"/>
      <c r="J19" s="200"/>
      <c r="K19" s="184" t="s">
        <v>31</v>
      </c>
      <c r="L19" s="190"/>
      <c r="M19" s="190"/>
      <c r="N19" s="190"/>
      <c r="O19" s="272"/>
      <c r="P19" s="284"/>
      <c r="Q19" s="274"/>
      <c r="R19" s="200"/>
      <c r="S19" s="201"/>
      <c r="T19" s="191"/>
      <c r="U19" s="200"/>
      <c r="V19" s="190"/>
      <c r="W19" s="274"/>
      <c r="X19" s="190"/>
      <c r="Y19" s="200"/>
      <c r="Z19" s="200"/>
      <c r="AA19" s="200"/>
      <c r="AB19" s="200"/>
      <c r="AC19" s="285"/>
      <c r="AD19" s="15">
        <f t="shared" si="0"/>
        <v>2</v>
      </c>
      <c r="AE19" s="16">
        <f t="shared" si="1"/>
        <v>0</v>
      </c>
      <c r="AF19" s="17">
        <f t="shared" si="2"/>
        <v>0</v>
      </c>
    </row>
    <row r="20" spans="1:32" ht="12.75" customHeight="1">
      <c r="A20" s="18" t="s">
        <v>67</v>
      </c>
      <c r="B20" s="162" t="s">
        <v>31</v>
      </c>
      <c r="C20" s="165"/>
      <c r="D20" s="165"/>
      <c r="E20" s="165"/>
      <c r="F20" s="189"/>
      <c r="G20" s="190"/>
      <c r="H20" s="190"/>
      <c r="I20" s="190"/>
      <c r="J20" s="200"/>
      <c r="K20" s="200"/>
      <c r="L20" s="190"/>
      <c r="M20" s="190"/>
      <c r="N20" s="190"/>
      <c r="O20" s="272"/>
      <c r="P20" s="284"/>
      <c r="Q20" s="274"/>
      <c r="R20" s="200"/>
      <c r="S20" s="201"/>
      <c r="T20" s="191"/>
      <c r="U20" s="200"/>
      <c r="V20" s="190"/>
      <c r="W20" s="274"/>
      <c r="X20" s="190"/>
      <c r="Y20" s="200"/>
      <c r="Z20" s="200"/>
      <c r="AA20" s="200"/>
      <c r="AB20" s="200"/>
      <c r="AC20" s="285"/>
      <c r="AD20" s="15">
        <f t="shared" si="0"/>
        <v>1</v>
      </c>
      <c r="AE20" s="16">
        <f t="shared" si="1"/>
        <v>0</v>
      </c>
      <c r="AF20" s="17">
        <f t="shared" si="2"/>
        <v>0</v>
      </c>
    </row>
    <row r="21" spans="1:32" ht="12.75" customHeight="1">
      <c r="A21" s="18" t="s">
        <v>102</v>
      </c>
      <c r="B21" s="164"/>
      <c r="C21" s="165"/>
      <c r="D21" s="165"/>
      <c r="E21" s="165"/>
      <c r="F21" s="189"/>
      <c r="G21" s="190"/>
      <c r="H21" s="200"/>
      <c r="I21" s="190"/>
      <c r="J21" s="190"/>
      <c r="K21" s="200"/>
      <c r="L21" s="190"/>
      <c r="M21" s="184" t="s">
        <v>31</v>
      </c>
      <c r="N21" s="190"/>
      <c r="O21" s="272"/>
      <c r="P21" s="284"/>
      <c r="Q21" s="274"/>
      <c r="R21" s="200"/>
      <c r="S21" s="201"/>
      <c r="T21" s="191"/>
      <c r="U21" s="200"/>
      <c r="V21" s="190"/>
      <c r="W21" s="274"/>
      <c r="X21" s="190"/>
      <c r="Y21" s="200"/>
      <c r="Z21" s="200"/>
      <c r="AA21" s="200"/>
      <c r="AB21" s="200"/>
      <c r="AC21" s="285"/>
      <c r="AD21" s="15">
        <f t="shared" si="0"/>
        <v>1</v>
      </c>
      <c r="AE21" s="16">
        <f t="shared" si="1"/>
        <v>0</v>
      </c>
      <c r="AF21" s="17">
        <f t="shared" si="2"/>
        <v>0</v>
      </c>
    </row>
    <row r="22" spans="1:32" ht="12.75" customHeight="1">
      <c r="A22" s="18" t="s">
        <v>80</v>
      </c>
      <c r="B22" s="164"/>
      <c r="C22" s="165"/>
      <c r="D22" s="165"/>
      <c r="E22" s="165"/>
      <c r="F22" s="163" t="s">
        <v>31</v>
      </c>
      <c r="G22" s="190"/>
      <c r="H22" s="190"/>
      <c r="I22" s="190"/>
      <c r="J22" s="190"/>
      <c r="K22" s="200"/>
      <c r="L22" s="190"/>
      <c r="M22" s="190"/>
      <c r="N22" s="190"/>
      <c r="O22" s="272"/>
      <c r="P22" s="284"/>
      <c r="Q22" s="274"/>
      <c r="R22" s="190"/>
      <c r="S22" s="201"/>
      <c r="T22" s="191"/>
      <c r="U22" s="200"/>
      <c r="V22" s="190"/>
      <c r="W22" s="274"/>
      <c r="X22" s="190"/>
      <c r="Y22" s="200"/>
      <c r="Z22" s="200"/>
      <c r="AA22" s="200"/>
      <c r="AB22" s="200"/>
      <c r="AC22" s="285"/>
      <c r="AD22" s="15">
        <f t="shared" si="0"/>
        <v>1</v>
      </c>
      <c r="AE22" s="16">
        <f t="shared" si="1"/>
        <v>0</v>
      </c>
      <c r="AF22" s="17">
        <f t="shared" si="2"/>
        <v>0</v>
      </c>
    </row>
    <row r="23" spans="1:32" ht="12.75" customHeight="1">
      <c r="A23" s="18" t="s">
        <v>79</v>
      </c>
      <c r="B23" s="164"/>
      <c r="C23" s="165"/>
      <c r="D23" s="165"/>
      <c r="E23" s="165"/>
      <c r="F23" s="165"/>
      <c r="G23" s="190"/>
      <c r="H23" s="190"/>
      <c r="I23" s="190"/>
      <c r="J23" s="190"/>
      <c r="K23" s="200"/>
      <c r="L23" s="190"/>
      <c r="M23" s="190"/>
      <c r="N23" s="184" t="s">
        <v>31</v>
      </c>
      <c r="O23" s="272"/>
      <c r="P23" s="284"/>
      <c r="Q23" s="274"/>
      <c r="R23" s="190"/>
      <c r="S23" s="201"/>
      <c r="T23" s="191"/>
      <c r="U23" s="200"/>
      <c r="V23" s="190"/>
      <c r="W23" s="274"/>
      <c r="X23" s="190"/>
      <c r="Y23" s="200"/>
      <c r="Z23" s="200"/>
      <c r="AA23" s="200"/>
      <c r="AB23" s="200"/>
      <c r="AC23" s="285"/>
      <c r="AD23" s="15">
        <f t="shared" si="0"/>
        <v>1</v>
      </c>
      <c r="AE23" s="16">
        <f t="shared" si="1"/>
        <v>0</v>
      </c>
      <c r="AF23" s="17">
        <f t="shared" si="2"/>
        <v>0</v>
      </c>
    </row>
    <row r="24" spans="1:32" ht="12.75" customHeight="1">
      <c r="A24" s="18" t="s">
        <v>89</v>
      </c>
      <c r="B24" s="164"/>
      <c r="C24" s="165"/>
      <c r="D24" s="165"/>
      <c r="E24" s="165"/>
      <c r="F24" s="189"/>
      <c r="G24" s="190"/>
      <c r="H24" s="200"/>
      <c r="I24" s="190"/>
      <c r="J24" s="200"/>
      <c r="K24" s="200"/>
      <c r="L24" s="184" t="s">
        <v>31</v>
      </c>
      <c r="M24" s="190"/>
      <c r="N24" s="190"/>
      <c r="O24" s="272"/>
      <c r="P24" s="284"/>
      <c r="Q24" s="274"/>
      <c r="R24" s="200"/>
      <c r="S24" s="201"/>
      <c r="T24" s="191"/>
      <c r="U24" s="200"/>
      <c r="V24" s="190"/>
      <c r="W24" s="274"/>
      <c r="X24" s="190"/>
      <c r="Y24" s="200"/>
      <c r="Z24" s="200"/>
      <c r="AA24" s="200"/>
      <c r="AB24" s="200"/>
      <c r="AC24" s="285"/>
      <c r="AD24" s="15">
        <f t="shared" si="0"/>
        <v>1</v>
      </c>
      <c r="AE24" s="16">
        <f t="shared" si="1"/>
        <v>0</v>
      </c>
      <c r="AF24" s="17">
        <f t="shared" si="2"/>
        <v>0</v>
      </c>
    </row>
    <row r="25" spans="1:32" ht="12.75" customHeight="1">
      <c r="A25" s="18" t="s">
        <v>105</v>
      </c>
      <c r="B25" s="164"/>
      <c r="C25" s="165"/>
      <c r="D25" s="165"/>
      <c r="E25" s="165"/>
      <c r="F25" s="189"/>
      <c r="G25" s="190"/>
      <c r="H25" s="190"/>
      <c r="I25" s="190"/>
      <c r="J25" s="184" t="s">
        <v>31</v>
      </c>
      <c r="K25" s="200"/>
      <c r="L25" s="190"/>
      <c r="M25" s="190"/>
      <c r="N25" s="190"/>
      <c r="O25" s="272"/>
      <c r="P25" s="284"/>
      <c r="Q25" s="274"/>
      <c r="R25" s="200"/>
      <c r="S25" s="190"/>
      <c r="T25" s="191"/>
      <c r="U25" s="200"/>
      <c r="V25" s="190"/>
      <c r="W25" s="274"/>
      <c r="X25" s="190"/>
      <c r="Y25" s="200"/>
      <c r="Z25" s="200"/>
      <c r="AA25" s="200"/>
      <c r="AB25" s="200"/>
      <c r="AC25" s="285"/>
      <c r="AD25" s="15">
        <f t="shared" si="0"/>
        <v>1</v>
      </c>
      <c r="AE25" s="16">
        <f t="shared" si="1"/>
        <v>0</v>
      </c>
      <c r="AF25" s="17">
        <f t="shared" si="2"/>
        <v>0</v>
      </c>
    </row>
    <row r="26" spans="1:32" ht="12.75" customHeight="1">
      <c r="A26" s="18" t="s">
        <v>90</v>
      </c>
      <c r="B26" s="164"/>
      <c r="C26" s="163" t="s">
        <v>31</v>
      </c>
      <c r="D26" s="165"/>
      <c r="E26" s="165"/>
      <c r="F26" s="189"/>
      <c r="G26" s="190"/>
      <c r="H26" s="200"/>
      <c r="I26" s="190"/>
      <c r="J26" s="200"/>
      <c r="K26" s="186" t="s">
        <v>76</v>
      </c>
      <c r="L26" s="187" t="s">
        <v>32</v>
      </c>
      <c r="M26" s="187" t="s">
        <v>32</v>
      </c>
      <c r="N26" s="191"/>
      <c r="O26" s="202"/>
      <c r="P26" s="203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204"/>
      <c r="AD26" s="15">
        <f t="shared" si="0"/>
        <v>1</v>
      </c>
      <c r="AE26" s="16">
        <f t="shared" si="1"/>
        <v>1</v>
      </c>
      <c r="AF26" s="17">
        <f t="shared" si="2"/>
        <v>2</v>
      </c>
    </row>
    <row r="27" spans="1:32" ht="12.75" customHeight="1">
      <c r="A27" s="18" t="s">
        <v>106</v>
      </c>
      <c r="B27" s="162" t="s">
        <v>31</v>
      </c>
      <c r="C27" s="189"/>
      <c r="D27" s="189"/>
      <c r="E27" s="165"/>
      <c r="F27" s="189"/>
      <c r="G27" s="190"/>
      <c r="H27" s="200"/>
      <c r="I27" s="190"/>
      <c r="J27" s="200"/>
      <c r="K27" s="200"/>
      <c r="L27" s="190"/>
      <c r="M27" s="190"/>
      <c r="N27" s="190"/>
      <c r="O27" s="272"/>
      <c r="P27" s="284"/>
      <c r="Q27" s="274"/>
      <c r="R27" s="200"/>
      <c r="S27" s="201"/>
      <c r="T27" s="191"/>
      <c r="U27" s="200"/>
      <c r="V27" s="190"/>
      <c r="W27" s="274"/>
      <c r="X27" s="190"/>
      <c r="Y27" s="200"/>
      <c r="Z27" s="200"/>
      <c r="AA27" s="200"/>
      <c r="AB27" s="200"/>
      <c r="AC27" s="285"/>
      <c r="AD27" s="15">
        <f t="shared" si="0"/>
        <v>1</v>
      </c>
      <c r="AE27" s="16">
        <f t="shared" si="1"/>
        <v>0</v>
      </c>
      <c r="AF27" s="17">
        <f t="shared" si="2"/>
        <v>0</v>
      </c>
    </row>
    <row r="28" spans="1:32" ht="12.75" customHeight="1">
      <c r="A28" s="18" t="s">
        <v>108</v>
      </c>
      <c r="B28" s="164"/>
      <c r="C28" s="165"/>
      <c r="D28" s="165"/>
      <c r="E28" s="165"/>
      <c r="F28" s="189"/>
      <c r="G28" s="190"/>
      <c r="H28" s="190"/>
      <c r="I28" s="190"/>
      <c r="J28" s="200"/>
      <c r="K28" s="200"/>
      <c r="L28" s="184" t="s">
        <v>31</v>
      </c>
      <c r="M28" s="190"/>
      <c r="N28" s="190"/>
      <c r="O28" s="272"/>
      <c r="P28" s="284"/>
      <c r="Q28" s="274"/>
      <c r="R28" s="190"/>
      <c r="S28" s="190"/>
      <c r="T28" s="191"/>
      <c r="U28" s="200"/>
      <c r="V28" s="190"/>
      <c r="W28" s="274"/>
      <c r="X28" s="190"/>
      <c r="Y28" s="200"/>
      <c r="Z28" s="200"/>
      <c r="AA28" s="200"/>
      <c r="AB28" s="200"/>
      <c r="AC28" s="285"/>
      <c r="AD28" s="15">
        <f t="shared" si="0"/>
        <v>1</v>
      </c>
      <c r="AE28" s="16">
        <f t="shared" si="1"/>
        <v>0</v>
      </c>
      <c r="AF28" s="17">
        <f t="shared" si="2"/>
        <v>0</v>
      </c>
    </row>
    <row r="29" spans="1:32" ht="12.75" customHeight="1">
      <c r="A29" s="18" t="s">
        <v>82</v>
      </c>
      <c r="B29" s="164"/>
      <c r="C29" s="165"/>
      <c r="D29" s="165"/>
      <c r="E29" s="165"/>
      <c r="F29" s="163" t="s">
        <v>31</v>
      </c>
      <c r="G29" s="190"/>
      <c r="H29" s="190"/>
      <c r="I29" s="190"/>
      <c r="J29" s="200"/>
      <c r="K29" s="200"/>
      <c r="L29" s="190"/>
      <c r="M29" s="190"/>
      <c r="N29" s="190"/>
      <c r="O29" s="272"/>
      <c r="P29" s="284"/>
      <c r="Q29" s="274"/>
      <c r="R29" s="200"/>
      <c r="S29" s="201"/>
      <c r="T29" s="191"/>
      <c r="U29" s="200"/>
      <c r="V29" s="190"/>
      <c r="W29" s="274"/>
      <c r="X29" s="190"/>
      <c r="Y29" s="200"/>
      <c r="Z29" s="200"/>
      <c r="AA29" s="200"/>
      <c r="AB29" s="200"/>
      <c r="AC29" s="285"/>
      <c r="AD29" s="15">
        <f t="shared" si="0"/>
        <v>1</v>
      </c>
      <c r="AE29" s="16">
        <f t="shared" si="1"/>
        <v>0</v>
      </c>
      <c r="AF29" s="17">
        <f t="shared" si="2"/>
        <v>0</v>
      </c>
    </row>
    <row r="30" spans="1:32" ht="12.75" customHeight="1">
      <c r="A30" s="18" t="s">
        <v>75</v>
      </c>
      <c r="B30" s="164"/>
      <c r="C30" s="165"/>
      <c r="D30" s="165"/>
      <c r="E30" s="165"/>
      <c r="F30" s="189"/>
      <c r="G30" s="190"/>
      <c r="H30" s="190"/>
      <c r="I30" s="190"/>
      <c r="J30" s="200"/>
      <c r="K30" s="184" t="s">
        <v>31</v>
      </c>
      <c r="L30" s="190"/>
      <c r="M30" s="190"/>
      <c r="N30" s="190"/>
      <c r="O30" s="272"/>
      <c r="P30" s="284"/>
      <c r="Q30" s="274"/>
      <c r="R30" s="200"/>
      <c r="S30" s="201"/>
      <c r="T30" s="191"/>
      <c r="U30" s="200"/>
      <c r="V30" s="190"/>
      <c r="W30" s="274"/>
      <c r="X30" s="190"/>
      <c r="Y30" s="200"/>
      <c r="Z30" s="200"/>
      <c r="AA30" s="200"/>
      <c r="AB30" s="200"/>
      <c r="AC30" s="285"/>
      <c r="AD30" s="15">
        <f t="shared" si="0"/>
        <v>1</v>
      </c>
      <c r="AE30" s="16">
        <f t="shared" si="1"/>
        <v>0</v>
      </c>
      <c r="AF30" s="17">
        <f t="shared" si="2"/>
        <v>0</v>
      </c>
    </row>
    <row r="31" spans="1:32" ht="12.75" customHeight="1">
      <c r="A31" s="18" t="s">
        <v>81</v>
      </c>
      <c r="B31" s="164"/>
      <c r="C31" s="165"/>
      <c r="D31" s="163" t="s">
        <v>31</v>
      </c>
      <c r="E31" s="165"/>
      <c r="F31" s="189"/>
      <c r="G31" s="190"/>
      <c r="H31" s="190"/>
      <c r="I31" s="190"/>
      <c r="J31" s="200"/>
      <c r="K31" s="200"/>
      <c r="L31" s="190"/>
      <c r="M31" s="190"/>
      <c r="N31" s="190"/>
      <c r="O31" s="272"/>
      <c r="P31" s="284"/>
      <c r="Q31" s="274"/>
      <c r="R31" s="200"/>
      <c r="S31" s="201"/>
      <c r="T31" s="191"/>
      <c r="U31" s="200"/>
      <c r="V31" s="190"/>
      <c r="W31" s="274"/>
      <c r="X31" s="190"/>
      <c r="Y31" s="200"/>
      <c r="Z31" s="200"/>
      <c r="AA31" s="200"/>
      <c r="AB31" s="200"/>
      <c r="AC31" s="285"/>
      <c r="AD31" s="15">
        <f t="shared" si="0"/>
        <v>1</v>
      </c>
      <c r="AE31" s="16">
        <f t="shared" si="1"/>
        <v>0</v>
      </c>
      <c r="AF31" s="17">
        <f t="shared" si="2"/>
        <v>0</v>
      </c>
    </row>
    <row r="32" spans="1:32" ht="12.75" customHeight="1">
      <c r="A32" s="18" t="s">
        <v>68</v>
      </c>
      <c r="B32" s="289" t="s">
        <v>76</v>
      </c>
      <c r="C32" s="288" t="s">
        <v>32</v>
      </c>
      <c r="D32" s="288" t="s">
        <v>32</v>
      </c>
      <c r="E32" s="288" t="s">
        <v>32</v>
      </c>
      <c r="F32" s="189"/>
      <c r="G32" s="190"/>
      <c r="H32" s="190"/>
      <c r="I32" s="190"/>
      <c r="J32" s="200"/>
      <c r="K32" s="184" t="s">
        <v>31</v>
      </c>
      <c r="L32" s="190"/>
      <c r="M32" s="190"/>
      <c r="N32" s="190"/>
      <c r="O32" s="272"/>
      <c r="P32" s="284"/>
      <c r="Q32" s="274"/>
      <c r="R32" s="200"/>
      <c r="S32" s="201"/>
      <c r="T32" s="191"/>
      <c r="U32" s="200"/>
      <c r="V32" s="190"/>
      <c r="W32" s="274"/>
      <c r="X32" s="190"/>
      <c r="Y32" s="200"/>
      <c r="Z32" s="200"/>
      <c r="AA32" s="200"/>
      <c r="AB32" s="200"/>
      <c r="AC32" s="285"/>
      <c r="AD32" s="15">
        <f t="shared" si="0"/>
        <v>1</v>
      </c>
      <c r="AE32" s="16">
        <f t="shared" si="1"/>
        <v>1</v>
      </c>
      <c r="AF32" s="17">
        <f t="shared" si="2"/>
        <v>3</v>
      </c>
    </row>
    <row r="33" spans="1:32" ht="12.75" customHeight="1">
      <c r="A33" s="18" t="s">
        <v>73</v>
      </c>
      <c r="B33" s="162" t="s">
        <v>31</v>
      </c>
      <c r="C33" s="165"/>
      <c r="D33" s="165"/>
      <c r="E33" s="165"/>
      <c r="F33" s="194" t="s">
        <v>76</v>
      </c>
      <c r="G33" s="187" t="s">
        <v>32</v>
      </c>
      <c r="H33" s="187" t="s">
        <v>32</v>
      </c>
      <c r="I33" s="187" t="s">
        <v>32</v>
      </c>
      <c r="J33" s="200"/>
      <c r="K33" s="200"/>
      <c r="L33" s="190"/>
      <c r="M33" s="190"/>
      <c r="N33" s="190"/>
      <c r="O33" s="272"/>
      <c r="P33" s="284"/>
      <c r="Q33" s="274"/>
      <c r="R33" s="200"/>
      <c r="S33" s="201"/>
      <c r="T33" s="191"/>
      <c r="U33" s="200"/>
      <c r="V33" s="190"/>
      <c r="W33" s="274"/>
      <c r="X33" s="190"/>
      <c r="Y33" s="200"/>
      <c r="Z33" s="200"/>
      <c r="AA33" s="200"/>
      <c r="AB33" s="200"/>
      <c r="AC33" s="285"/>
      <c r="AD33" s="15">
        <f t="shared" si="0"/>
        <v>1</v>
      </c>
      <c r="AE33" s="16">
        <f t="shared" si="1"/>
        <v>1</v>
      </c>
      <c r="AF33" s="17">
        <f t="shared" si="2"/>
        <v>3</v>
      </c>
    </row>
    <row r="34" spans="1:32" ht="12.75" customHeight="1" thickBot="1">
      <c r="A34" s="19" t="s">
        <v>65</v>
      </c>
      <c r="B34" s="195"/>
      <c r="C34" s="196"/>
      <c r="D34" s="290" t="s">
        <v>76</v>
      </c>
      <c r="E34" s="291" t="s">
        <v>32</v>
      </c>
      <c r="F34" s="291" t="s">
        <v>32</v>
      </c>
      <c r="G34" s="291" t="s">
        <v>32</v>
      </c>
      <c r="H34" s="291" t="s">
        <v>32</v>
      </c>
      <c r="I34" s="196"/>
      <c r="J34" s="281"/>
      <c r="K34" s="196"/>
      <c r="L34" s="290" t="s">
        <v>76</v>
      </c>
      <c r="M34" s="292" t="s">
        <v>32</v>
      </c>
      <c r="N34" s="292" t="s">
        <v>32</v>
      </c>
      <c r="O34" s="293" t="s">
        <v>32</v>
      </c>
      <c r="P34" s="294" t="s">
        <v>32</v>
      </c>
      <c r="Q34" s="292" t="s">
        <v>32</v>
      </c>
      <c r="R34" s="292" t="s">
        <v>32</v>
      </c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95"/>
      <c r="AD34" s="20">
        <f t="shared" si="0"/>
        <v>0</v>
      </c>
      <c r="AE34" s="21">
        <f t="shared" si="1"/>
        <v>2</v>
      </c>
      <c r="AF34" s="22">
        <f t="shared" si="2"/>
        <v>10</v>
      </c>
    </row>
    <row r="35" spans="15:32" ht="15" customHeight="1" thickBot="1" thickTop="1">
      <c r="O35" s="7"/>
      <c r="Y35" s="23"/>
      <c r="Z35" s="23" t="s">
        <v>33</v>
      </c>
      <c r="AA35" s="23"/>
      <c r="AB35" s="23"/>
      <c r="AC35" s="18"/>
      <c r="AD35" s="24">
        <f>SUM(AD5:AD34)</f>
        <v>52</v>
      </c>
      <c r="AE35" s="25">
        <f>SUM(AE5:AE34)</f>
        <v>7</v>
      </c>
      <c r="AF35" s="26">
        <f>SUM(AF5:AF34)</f>
        <v>25</v>
      </c>
    </row>
    <row r="36" ht="13.5" thickTop="1">
      <c r="O36" s="7"/>
    </row>
    <row r="37" ht="12.75">
      <c r="O37" s="7"/>
    </row>
    <row r="38" ht="12.75">
      <c r="O38" s="7"/>
    </row>
    <row r="39" ht="12.75">
      <c r="O39" s="7"/>
    </row>
    <row r="40" ht="12.75">
      <c r="O40" s="7"/>
    </row>
    <row r="41" ht="12.75">
      <c r="O41" s="7"/>
    </row>
    <row r="42" ht="12.75">
      <c r="O42" s="7"/>
    </row>
    <row r="43" ht="12.75">
      <c r="O43" s="7"/>
    </row>
    <row r="44" ht="12.75">
      <c r="O44" s="7"/>
    </row>
    <row r="45" ht="12.75">
      <c r="O45" s="7"/>
    </row>
    <row r="46" ht="12.75">
      <c r="O46" s="7"/>
    </row>
    <row r="47" ht="12.75">
      <c r="O47" s="7"/>
    </row>
    <row r="48" ht="12.75">
      <c r="O48" s="7"/>
    </row>
    <row r="49" ht="12.75">
      <c r="O4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X13" sqref="X13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0" width="2.7109375" style="0" customWidth="1"/>
    <col min="31" max="31" width="8.7109375" style="0" customWidth="1"/>
    <col min="32" max="32" width="12.421875" style="0" customWidth="1"/>
    <col min="33" max="33" width="12.8515625" style="0" customWidth="1"/>
  </cols>
  <sheetData>
    <row r="1" spans="1:33" ht="35.25" customHeight="1" thickBot="1">
      <c r="A1" s="27"/>
      <c r="B1" s="28" t="s">
        <v>83</v>
      </c>
      <c r="C1" s="29" t="s">
        <v>0</v>
      </c>
      <c r="D1" s="30" t="s">
        <v>1</v>
      </c>
      <c r="E1" s="30" t="s">
        <v>2</v>
      </c>
      <c r="F1" s="30" t="s">
        <v>3</v>
      </c>
      <c r="G1" s="30" t="s">
        <v>4</v>
      </c>
      <c r="H1" s="30" t="s">
        <v>5</v>
      </c>
      <c r="I1" s="30" t="s">
        <v>6</v>
      </c>
      <c r="J1" s="30" t="s">
        <v>7</v>
      </c>
      <c r="K1" s="30" t="s">
        <v>8</v>
      </c>
      <c r="L1" s="30" t="s">
        <v>9</v>
      </c>
      <c r="M1" s="30" t="s">
        <v>10</v>
      </c>
      <c r="N1" s="30" t="s">
        <v>11</v>
      </c>
      <c r="O1" s="30" t="s">
        <v>12</v>
      </c>
      <c r="P1" s="30" t="s">
        <v>13</v>
      </c>
      <c r="Q1" s="30" t="s">
        <v>14</v>
      </c>
      <c r="R1" s="30" t="s">
        <v>15</v>
      </c>
      <c r="S1" s="30" t="s">
        <v>16</v>
      </c>
      <c r="T1" s="30" t="s">
        <v>17</v>
      </c>
      <c r="U1" s="30" t="s">
        <v>18</v>
      </c>
      <c r="V1" s="30" t="s">
        <v>19</v>
      </c>
      <c r="W1" s="30" t="s">
        <v>20</v>
      </c>
      <c r="X1" s="30" t="s">
        <v>21</v>
      </c>
      <c r="Y1" s="30" t="s">
        <v>22</v>
      </c>
      <c r="Z1" s="30" t="s">
        <v>23</v>
      </c>
      <c r="AA1" s="30" t="s">
        <v>24</v>
      </c>
      <c r="AB1" s="30" t="s">
        <v>25</v>
      </c>
      <c r="AC1" s="30" t="s">
        <v>26</v>
      </c>
      <c r="AD1" s="30" t="s">
        <v>27</v>
      </c>
      <c r="AE1" s="33" t="s">
        <v>34</v>
      </c>
      <c r="AF1" s="34" t="s">
        <v>35</v>
      </c>
      <c r="AG1" s="35" t="s">
        <v>36</v>
      </c>
    </row>
    <row r="2" spans="1:35" ht="13.5" thickTop="1">
      <c r="A2" s="36" t="s">
        <v>0</v>
      </c>
      <c r="B2" s="37" t="s">
        <v>85</v>
      </c>
      <c r="C2" s="234">
        <v>90</v>
      </c>
      <c r="D2" s="166">
        <v>90</v>
      </c>
      <c r="E2" s="166">
        <v>90</v>
      </c>
      <c r="F2" s="188">
        <v>90</v>
      </c>
      <c r="G2" s="166">
        <v>90</v>
      </c>
      <c r="H2" s="188">
        <v>90</v>
      </c>
      <c r="I2" s="166">
        <v>71</v>
      </c>
      <c r="J2" s="166">
        <v>90</v>
      </c>
      <c r="K2" s="166">
        <v>90</v>
      </c>
      <c r="L2" s="166">
        <v>90</v>
      </c>
      <c r="M2" s="188">
        <v>90</v>
      </c>
      <c r="N2" s="264">
        <v>90</v>
      </c>
      <c r="O2" s="166">
        <v>90</v>
      </c>
      <c r="P2" s="232"/>
      <c r="Q2" s="208"/>
      <c r="R2" s="209"/>
      <c r="S2" s="210"/>
      <c r="T2" s="209"/>
      <c r="U2" s="210"/>
      <c r="V2" s="211"/>
      <c r="W2" s="211"/>
      <c r="X2" s="211"/>
      <c r="Y2" s="211"/>
      <c r="Z2" s="211"/>
      <c r="AA2" s="210"/>
      <c r="AB2" s="211"/>
      <c r="AC2" s="211"/>
      <c r="AD2" s="212"/>
      <c r="AE2" s="38">
        <f aca="true" t="shared" si="0" ref="AE2:AE25">SUM(C2:AD2)</f>
        <v>1151</v>
      </c>
      <c r="AF2" s="39">
        <f aca="true" t="shared" si="1" ref="AF2:AF25">AVERAGEA(C2:AD2)</f>
        <v>88.53846153846153</v>
      </c>
      <c r="AG2" s="40">
        <f aca="true" t="shared" si="2" ref="AG2:AG25">AVERAGE(C2:AD2)</f>
        <v>88.53846153846153</v>
      </c>
      <c r="AI2" s="87"/>
    </row>
    <row r="3" spans="1:35" ht="12.75">
      <c r="A3" s="36" t="s">
        <v>1</v>
      </c>
      <c r="B3" s="37" t="s">
        <v>74</v>
      </c>
      <c r="C3" s="147">
        <v>90</v>
      </c>
      <c r="D3" s="168">
        <v>90</v>
      </c>
      <c r="E3" s="168">
        <v>70</v>
      </c>
      <c r="F3" s="168">
        <v>90</v>
      </c>
      <c r="G3" s="167">
        <v>90</v>
      </c>
      <c r="H3" s="168">
        <v>90</v>
      </c>
      <c r="I3" s="168">
        <v>90</v>
      </c>
      <c r="J3" s="167">
        <v>90</v>
      </c>
      <c r="K3" s="167">
        <v>90</v>
      </c>
      <c r="L3" s="167">
        <v>90</v>
      </c>
      <c r="M3" s="168">
        <v>90</v>
      </c>
      <c r="N3" s="168">
        <v>90</v>
      </c>
      <c r="O3" s="263">
        <v>90</v>
      </c>
      <c r="P3" s="217"/>
      <c r="Q3" s="218"/>
      <c r="R3" s="214"/>
      <c r="S3" s="192"/>
      <c r="T3" s="192"/>
      <c r="U3" s="214"/>
      <c r="V3" s="215"/>
      <c r="W3" s="215"/>
      <c r="X3" s="215"/>
      <c r="Y3" s="214"/>
      <c r="Z3" s="192"/>
      <c r="AA3" s="214"/>
      <c r="AB3" s="214"/>
      <c r="AC3" s="214"/>
      <c r="AD3" s="220"/>
      <c r="AE3" s="41">
        <f t="shared" si="0"/>
        <v>1150</v>
      </c>
      <c r="AF3" s="42">
        <f t="shared" si="1"/>
        <v>88.46153846153847</v>
      </c>
      <c r="AG3" s="43">
        <f t="shared" si="2"/>
        <v>88.46153846153847</v>
      </c>
      <c r="AI3" s="87"/>
    </row>
    <row r="4" spans="1:35" ht="12.75">
      <c r="A4" s="36" t="s">
        <v>2</v>
      </c>
      <c r="B4" s="37" t="s">
        <v>75</v>
      </c>
      <c r="C4" s="147">
        <v>90</v>
      </c>
      <c r="D4" s="167">
        <v>90</v>
      </c>
      <c r="E4" s="168">
        <v>90</v>
      </c>
      <c r="F4" s="192" t="s">
        <v>31</v>
      </c>
      <c r="G4" s="192" t="s">
        <v>31</v>
      </c>
      <c r="H4" s="215">
        <v>23</v>
      </c>
      <c r="I4" s="167">
        <v>90</v>
      </c>
      <c r="J4" s="167">
        <v>61</v>
      </c>
      <c r="K4" s="167">
        <v>90</v>
      </c>
      <c r="L4" s="167">
        <v>82</v>
      </c>
      <c r="M4" s="168">
        <v>90</v>
      </c>
      <c r="N4" s="168">
        <v>90</v>
      </c>
      <c r="O4" s="167">
        <v>90</v>
      </c>
      <c r="P4" s="217"/>
      <c r="Q4" s="218"/>
      <c r="R4" s="214"/>
      <c r="S4" s="214"/>
      <c r="T4" s="192"/>
      <c r="U4" s="214"/>
      <c r="V4" s="215"/>
      <c r="W4" s="192"/>
      <c r="X4" s="215"/>
      <c r="Y4" s="215"/>
      <c r="Z4" s="214"/>
      <c r="AA4" s="214"/>
      <c r="AB4" s="215"/>
      <c r="AC4" s="215"/>
      <c r="AD4" s="217"/>
      <c r="AE4" s="41">
        <f t="shared" si="0"/>
        <v>886</v>
      </c>
      <c r="AF4" s="42">
        <f t="shared" si="1"/>
        <v>68.15384615384616</v>
      </c>
      <c r="AG4" s="43">
        <f t="shared" si="2"/>
        <v>80.54545454545455</v>
      </c>
      <c r="AI4" s="87"/>
    </row>
    <row r="5" spans="1:33" ht="12.75">
      <c r="A5" s="36" t="s">
        <v>3</v>
      </c>
      <c r="B5" s="37" t="s">
        <v>77</v>
      </c>
      <c r="C5" s="233" t="s">
        <v>37</v>
      </c>
      <c r="D5" s="167">
        <v>53</v>
      </c>
      <c r="E5" s="168">
        <v>90</v>
      </c>
      <c r="F5" s="168">
        <v>90</v>
      </c>
      <c r="G5" s="167">
        <v>90</v>
      </c>
      <c r="H5" s="168">
        <v>67</v>
      </c>
      <c r="I5" s="167">
        <v>90</v>
      </c>
      <c r="J5" s="167">
        <v>90</v>
      </c>
      <c r="K5" s="167">
        <v>90</v>
      </c>
      <c r="L5" s="167">
        <v>88</v>
      </c>
      <c r="M5" s="168">
        <v>90</v>
      </c>
      <c r="N5" s="192" t="s">
        <v>31</v>
      </c>
      <c r="O5" s="192" t="s">
        <v>31</v>
      </c>
      <c r="P5" s="217"/>
      <c r="Q5" s="241"/>
      <c r="R5" s="192"/>
      <c r="S5" s="192"/>
      <c r="T5" s="192"/>
      <c r="U5" s="192"/>
      <c r="V5" s="192"/>
      <c r="W5" s="192"/>
      <c r="X5" s="192"/>
      <c r="Y5" s="192"/>
      <c r="Z5" s="192"/>
      <c r="AA5" s="215"/>
      <c r="AB5" s="215"/>
      <c r="AC5" s="192"/>
      <c r="AD5" s="220"/>
      <c r="AE5" s="41">
        <f t="shared" si="0"/>
        <v>838</v>
      </c>
      <c r="AF5" s="42">
        <f t="shared" si="1"/>
        <v>64.46153846153847</v>
      </c>
      <c r="AG5" s="43">
        <f t="shared" si="2"/>
        <v>83.8</v>
      </c>
    </row>
    <row r="6" spans="1:33" ht="12.75">
      <c r="A6" s="36" t="s">
        <v>4</v>
      </c>
      <c r="B6" s="37" t="s">
        <v>73</v>
      </c>
      <c r="C6" s="147">
        <v>90</v>
      </c>
      <c r="D6" s="168">
        <v>90</v>
      </c>
      <c r="E6" s="168">
        <v>90</v>
      </c>
      <c r="F6" s="168">
        <v>90</v>
      </c>
      <c r="G6" s="167">
        <v>90</v>
      </c>
      <c r="H6" s="263">
        <v>75</v>
      </c>
      <c r="I6" s="192" t="s">
        <v>32</v>
      </c>
      <c r="J6" s="192" t="s">
        <v>32</v>
      </c>
      <c r="K6" s="192" t="s">
        <v>32</v>
      </c>
      <c r="L6" s="167">
        <v>90</v>
      </c>
      <c r="M6" s="192" t="s">
        <v>31</v>
      </c>
      <c r="N6" s="167">
        <v>90</v>
      </c>
      <c r="O6" s="167">
        <v>90</v>
      </c>
      <c r="P6" s="220"/>
      <c r="Q6" s="218"/>
      <c r="R6" s="214"/>
      <c r="S6" s="192"/>
      <c r="T6" s="214"/>
      <c r="U6" s="214"/>
      <c r="V6" s="192"/>
      <c r="W6" s="192"/>
      <c r="X6" s="192"/>
      <c r="Y6" s="192"/>
      <c r="Z6" s="192"/>
      <c r="AA6" s="192"/>
      <c r="AB6" s="192"/>
      <c r="AC6" s="192"/>
      <c r="AD6" s="219"/>
      <c r="AE6" s="41">
        <f t="shared" si="0"/>
        <v>795</v>
      </c>
      <c r="AF6" s="42">
        <f t="shared" si="1"/>
        <v>61.15384615384615</v>
      </c>
      <c r="AG6" s="43">
        <f t="shared" si="2"/>
        <v>88.33333333333333</v>
      </c>
    </row>
    <row r="7" spans="1:33" ht="12.75">
      <c r="A7" s="36" t="s">
        <v>5</v>
      </c>
      <c r="B7" s="37" t="s">
        <v>88</v>
      </c>
      <c r="C7" s="147">
        <v>90</v>
      </c>
      <c r="D7" s="192" t="s">
        <v>37</v>
      </c>
      <c r="E7" s="168">
        <v>90</v>
      </c>
      <c r="F7" s="168">
        <v>90</v>
      </c>
      <c r="G7" s="192" t="s">
        <v>37</v>
      </c>
      <c r="H7" s="168">
        <v>90</v>
      </c>
      <c r="I7" s="167">
        <v>90</v>
      </c>
      <c r="J7" s="167">
        <v>65</v>
      </c>
      <c r="K7" s="167">
        <v>90</v>
      </c>
      <c r="L7" s="167">
        <v>79</v>
      </c>
      <c r="M7" s="192" t="s">
        <v>37</v>
      </c>
      <c r="N7" s="168">
        <v>90</v>
      </c>
      <c r="O7" s="192" t="s">
        <v>31</v>
      </c>
      <c r="P7" s="217"/>
      <c r="Q7" s="218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9"/>
      <c r="AE7" s="41">
        <f t="shared" si="0"/>
        <v>774</v>
      </c>
      <c r="AF7" s="42">
        <f t="shared" si="1"/>
        <v>59.53846153846154</v>
      </c>
      <c r="AG7" s="43">
        <f t="shared" si="2"/>
        <v>86</v>
      </c>
    </row>
    <row r="8" spans="1:33" ht="12.75">
      <c r="A8" s="36" t="s">
        <v>6</v>
      </c>
      <c r="B8" s="37" t="s">
        <v>86</v>
      </c>
      <c r="C8" s="147">
        <v>76</v>
      </c>
      <c r="D8" s="167">
        <v>90</v>
      </c>
      <c r="E8" s="167">
        <v>67</v>
      </c>
      <c r="F8" s="192" t="s">
        <v>37</v>
      </c>
      <c r="G8" s="167">
        <v>70</v>
      </c>
      <c r="H8" s="168">
        <v>90</v>
      </c>
      <c r="I8" s="167">
        <v>63</v>
      </c>
      <c r="J8" s="167">
        <v>90</v>
      </c>
      <c r="K8" s="192" t="s">
        <v>37</v>
      </c>
      <c r="L8" s="167">
        <v>90</v>
      </c>
      <c r="M8" s="192" t="s">
        <v>37</v>
      </c>
      <c r="N8" s="168">
        <v>90</v>
      </c>
      <c r="O8" s="192" t="s">
        <v>37</v>
      </c>
      <c r="P8" s="219"/>
      <c r="Q8" s="213"/>
      <c r="R8" s="214"/>
      <c r="S8" s="214"/>
      <c r="T8" s="214"/>
      <c r="U8" s="214"/>
      <c r="V8" s="215"/>
      <c r="W8" s="215"/>
      <c r="X8" s="215"/>
      <c r="Y8" s="192"/>
      <c r="Z8" s="216"/>
      <c r="AA8" s="192"/>
      <c r="AB8" s="214"/>
      <c r="AC8" s="192"/>
      <c r="AD8" s="192"/>
      <c r="AE8" s="41">
        <f t="shared" si="0"/>
        <v>726</v>
      </c>
      <c r="AF8" s="42">
        <f t="shared" si="1"/>
        <v>55.84615384615385</v>
      </c>
      <c r="AG8" s="43">
        <f t="shared" si="2"/>
        <v>80.66666666666667</v>
      </c>
    </row>
    <row r="9" spans="1:33" ht="12.75">
      <c r="A9" s="36" t="s">
        <v>7</v>
      </c>
      <c r="B9" s="37" t="s">
        <v>87</v>
      </c>
      <c r="C9" s="147">
        <v>90</v>
      </c>
      <c r="D9" s="167">
        <v>72</v>
      </c>
      <c r="E9" s="168">
        <v>90</v>
      </c>
      <c r="F9" s="168">
        <v>75</v>
      </c>
      <c r="G9" s="214">
        <v>8</v>
      </c>
      <c r="H9" s="192" t="s">
        <v>93</v>
      </c>
      <c r="I9" s="167">
        <v>46</v>
      </c>
      <c r="J9" s="167">
        <v>90</v>
      </c>
      <c r="K9" s="167">
        <v>77</v>
      </c>
      <c r="L9" s="214">
        <v>20</v>
      </c>
      <c r="M9" s="168">
        <v>90</v>
      </c>
      <c r="N9" s="168">
        <v>60</v>
      </c>
      <c r="O9" s="214">
        <v>6</v>
      </c>
      <c r="P9" s="219"/>
      <c r="Q9" s="218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41">
        <f t="shared" si="0"/>
        <v>724</v>
      </c>
      <c r="AF9" s="42">
        <f t="shared" si="1"/>
        <v>55.69230769230769</v>
      </c>
      <c r="AG9" s="43">
        <f t="shared" si="2"/>
        <v>60.333333333333336</v>
      </c>
    </row>
    <row r="10" spans="1:33" ht="12.75">
      <c r="A10" s="36" t="s">
        <v>8</v>
      </c>
      <c r="B10" s="37" t="s">
        <v>67</v>
      </c>
      <c r="C10" s="198">
        <v>90</v>
      </c>
      <c r="D10" s="183">
        <v>90</v>
      </c>
      <c r="E10" s="197" t="s">
        <v>37</v>
      </c>
      <c r="F10" s="197" t="s">
        <v>37</v>
      </c>
      <c r="G10" s="183">
        <v>90</v>
      </c>
      <c r="H10" s="199">
        <v>90</v>
      </c>
      <c r="I10" s="183">
        <v>90</v>
      </c>
      <c r="J10" s="197" t="s">
        <v>37</v>
      </c>
      <c r="K10" s="183">
        <v>90</v>
      </c>
      <c r="L10" s="183">
        <v>70</v>
      </c>
      <c r="M10" s="197" t="s">
        <v>37</v>
      </c>
      <c r="N10" s="197" t="s">
        <v>37</v>
      </c>
      <c r="O10" s="183">
        <v>84</v>
      </c>
      <c r="P10" s="222"/>
      <c r="Q10" s="221"/>
      <c r="R10" s="242"/>
      <c r="S10" s="193"/>
      <c r="T10" s="193"/>
      <c r="U10" s="193"/>
      <c r="V10" s="224"/>
      <c r="W10" s="215"/>
      <c r="X10" s="224"/>
      <c r="Y10" s="224"/>
      <c r="Z10" s="193"/>
      <c r="AA10" s="197"/>
      <c r="AB10" s="197"/>
      <c r="AC10" s="197"/>
      <c r="AD10" s="225"/>
      <c r="AE10" s="41">
        <f t="shared" si="0"/>
        <v>694</v>
      </c>
      <c r="AF10" s="42">
        <f t="shared" si="1"/>
        <v>53.38461538461539</v>
      </c>
      <c r="AG10" s="43">
        <f t="shared" si="2"/>
        <v>86.75</v>
      </c>
    </row>
    <row r="11" spans="1:33" ht="12.75">
      <c r="A11" s="36" t="s">
        <v>9</v>
      </c>
      <c r="B11" s="37" t="s">
        <v>79</v>
      </c>
      <c r="C11" s="198">
        <v>66</v>
      </c>
      <c r="D11" s="197" t="s">
        <v>93</v>
      </c>
      <c r="E11" s="197" t="s">
        <v>37</v>
      </c>
      <c r="F11" s="224">
        <v>15</v>
      </c>
      <c r="G11" s="183">
        <v>90</v>
      </c>
      <c r="H11" s="224">
        <v>26</v>
      </c>
      <c r="I11" s="183">
        <v>90</v>
      </c>
      <c r="J11" s="183">
        <v>72</v>
      </c>
      <c r="K11" s="183">
        <v>72</v>
      </c>
      <c r="L11" s="193">
        <v>2</v>
      </c>
      <c r="M11" s="199">
        <v>68</v>
      </c>
      <c r="N11" s="199">
        <v>90</v>
      </c>
      <c r="O11" s="183">
        <v>90</v>
      </c>
      <c r="P11" s="226"/>
      <c r="Q11" s="223"/>
      <c r="R11" s="197"/>
      <c r="S11" s="193"/>
      <c r="T11" s="197"/>
      <c r="U11" s="197"/>
      <c r="V11" s="197"/>
      <c r="W11" s="215"/>
      <c r="X11" s="197"/>
      <c r="Y11" s="224"/>
      <c r="Z11" s="197"/>
      <c r="AA11" s="224"/>
      <c r="AB11" s="224"/>
      <c r="AC11" s="197"/>
      <c r="AD11" s="225"/>
      <c r="AE11" s="41">
        <f t="shared" si="0"/>
        <v>681</v>
      </c>
      <c r="AF11" s="42">
        <f t="shared" si="1"/>
        <v>52.38461538461539</v>
      </c>
      <c r="AG11" s="43">
        <f t="shared" si="2"/>
        <v>61.90909090909091</v>
      </c>
    </row>
    <row r="12" spans="1:33" ht="12.75">
      <c r="A12" s="36" t="s">
        <v>10</v>
      </c>
      <c r="B12" s="37" t="s">
        <v>94</v>
      </c>
      <c r="C12" s="197" t="s">
        <v>31</v>
      </c>
      <c r="D12" s="197" t="s">
        <v>31</v>
      </c>
      <c r="E12" s="224">
        <v>36</v>
      </c>
      <c r="F12" s="199">
        <v>90</v>
      </c>
      <c r="G12" s="183">
        <v>82</v>
      </c>
      <c r="H12" s="199">
        <v>82</v>
      </c>
      <c r="I12" s="183">
        <v>90</v>
      </c>
      <c r="J12" s="183">
        <v>90</v>
      </c>
      <c r="K12" s="183">
        <v>72</v>
      </c>
      <c r="L12" s="183">
        <v>54</v>
      </c>
      <c r="M12" s="224">
        <v>22</v>
      </c>
      <c r="N12" s="197" t="s">
        <v>31</v>
      </c>
      <c r="O12" s="193">
        <v>24</v>
      </c>
      <c r="P12" s="226"/>
      <c r="Q12" s="223"/>
      <c r="R12" s="197"/>
      <c r="S12" s="197"/>
      <c r="T12" s="197"/>
      <c r="U12" s="197"/>
      <c r="V12" s="197"/>
      <c r="W12" s="192"/>
      <c r="X12" s="197"/>
      <c r="Y12" s="197"/>
      <c r="Z12" s="193"/>
      <c r="AA12" s="197"/>
      <c r="AB12" s="197"/>
      <c r="AC12" s="197"/>
      <c r="AD12" s="226"/>
      <c r="AE12" s="41">
        <f t="shared" si="0"/>
        <v>642</v>
      </c>
      <c r="AF12" s="42">
        <f t="shared" si="1"/>
        <v>49.38461538461539</v>
      </c>
      <c r="AG12" s="43">
        <f t="shared" si="2"/>
        <v>64.2</v>
      </c>
    </row>
    <row r="13" spans="1:33" ht="12.75">
      <c r="A13" s="36" t="s">
        <v>11</v>
      </c>
      <c r="B13" s="37" t="s">
        <v>91</v>
      </c>
      <c r="C13" s="223" t="s">
        <v>37</v>
      </c>
      <c r="D13" s="193">
        <v>37</v>
      </c>
      <c r="E13" s="199">
        <v>90</v>
      </c>
      <c r="F13" s="199">
        <v>90</v>
      </c>
      <c r="G13" s="183">
        <v>63</v>
      </c>
      <c r="H13" s="199">
        <v>64</v>
      </c>
      <c r="I13" s="197" t="s">
        <v>37</v>
      </c>
      <c r="J13" s="197" t="s">
        <v>37</v>
      </c>
      <c r="K13" s="197" t="s">
        <v>37</v>
      </c>
      <c r="L13" s="193">
        <v>24</v>
      </c>
      <c r="M13" s="224">
        <v>68</v>
      </c>
      <c r="N13" s="199">
        <v>70</v>
      </c>
      <c r="O13" s="183">
        <v>90</v>
      </c>
      <c r="P13" s="226"/>
      <c r="Q13" s="223"/>
      <c r="R13" s="197"/>
      <c r="S13" s="197"/>
      <c r="T13" s="197"/>
      <c r="U13" s="197"/>
      <c r="V13" s="197"/>
      <c r="W13" s="192"/>
      <c r="X13" s="197"/>
      <c r="Y13" s="224"/>
      <c r="Z13" s="197"/>
      <c r="AA13" s="224"/>
      <c r="AB13" s="224"/>
      <c r="AC13" s="197"/>
      <c r="AD13" s="225"/>
      <c r="AE13" s="41">
        <f t="shared" si="0"/>
        <v>596</v>
      </c>
      <c r="AF13" s="42">
        <f t="shared" si="1"/>
        <v>45.84615384615385</v>
      </c>
      <c r="AG13" s="43">
        <f t="shared" si="2"/>
        <v>66.22222222222223</v>
      </c>
    </row>
    <row r="14" spans="1:33" ht="12.75">
      <c r="A14" s="36" t="s">
        <v>12</v>
      </c>
      <c r="B14" s="37" t="s">
        <v>68</v>
      </c>
      <c r="C14" s="235">
        <v>67</v>
      </c>
      <c r="D14" s="197" t="s">
        <v>32</v>
      </c>
      <c r="E14" s="197" t="s">
        <v>32</v>
      </c>
      <c r="F14" s="197" t="s">
        <v>32</v>
      </c>
      <c r="G14" s="224">
        <v>35</v>
      </c>
      <c r="H14" s="199">
        <v>90</v>
      </c>
      <c r="I14" s="183">
        <v>75</v>
      </c>
      <c r="J14" s="183">
        <v>72</v>
      </c>
      <c r="K14" s="183">
        <v>90</v>
      </c>
      <c r="L14" s="183">
        <v>90</v>
      </c>
      <c r="M14" s="199">
        <v>22</v>
      </c>
      <c r="N14" s="197" t="s">
        <v>31</v>
      </c>
      <c r="O14" s="193">
        <v>17</v>
      </c>
      <c r="P14" s="226"/>
      <c r="Q14" s="223"/>
      <c r="R14" s="197"/>
      <c r="S14" s="197"/>
      <c r="T14" s="197"/>
      <c r="U14" s="197"/>
      <c r="V14" s="197"/>
      <c r="W14" s="192"/>
      <c r="X14" s="197"/>
      <c r="Y14" s="224"/>
      <c r="Z14" s="197"/>
      <c r="AA14" s="224"/>
      <c r="AB14" s="224"/>
      <c r="AC14" s="197"/>
      <c r="AD14" s="225"/>
      <c r="AE14" s="41">
        <f t="shared" si="0"/>
        <v>558</v>
      </c>
      <c r="AF14" s="42">
        <f t="shared" si="1"/>
        <v>42.92307692307692</v>
      </c>
      <c r="AG14" s="43">
        <f t="shared" si="2"/>
        <v>62</v>
      </c>
    </row>
    <row r="15" spans="1:33" ht="12.75">
      <c r="A15" s="36" t="s">
        <v>13</v>
      </c>
      <c r="B15" s="37" t="s">
        <v>89</v>
      </c>
      <c r="C15" s="223" t="s">
        <v>37</v>
      </c>
      <c r="D15" s="237">
        <v>90</v>
      </c>
      <c r="E15" s="227">
        <v>23</v>
      </c>
      <c r="F15" s="198">
        <v>90</v>
      </c>
      <c r="G15" s="221">
        <v>20</v>
      </c>
      <c r="H15" s="227">
        <v>8</v>
      </c>
      <c r="I15" s="221">
        <v>27</v>
      </c>
      <c r="J15" s="221">
        <v>29</v>
      </c>
      <c r="K15" s="237">
        <v>90</v>
      </c>
      <c r="L15" s="223" t="s">
        <v>93</v>
      </c>
      <c r="M15" s="223" t="s">
        <v>93</v>
      </c>
      <c r="N15" s="198">
        <v>90</v>
      </c>
      <c r="O15" s="198">
        <v>90</v>
      </c>
      <c r="P15" s="217"/>
      <c r="Q15" s="223"/>
      <c r="R15" s="197"/>
      <c r="S15" s="197"/>
      <c r="T15" s="197"/>
      <c r="U15" s="197"/>
      <c r="V15" s="197"/>
      <c r="W15" s="192"/>
      <c r="X15" s="197"/>
      <c r="Y15" s="197"/>
      <c r="Z15" s="193"/>
      <c r="AA15" s="197"/>
      <c r="AB15" s="197"/>
      <c r="AC15" s="197"/>
      <c r="AD15" s="226"/>
      <c r="AE15" s="41">
        <f t="shared" si="0"/>
        <v>557</v>
      </c>
      <c r="AF15" s="42">
        <f t="shared" si="1"/>
        <v>42.84615384615385</v>
      </c>
      <c r="AG15" s="43">
        <f t="shared" si="2"/>
        <v>55.7</v>
      </c>
    </row>
    <row r="16" spans="1:33" ht="12.75">
      <c r="A16" s="36" t="s">
        <v>14</v>
      </c>
      <c r="B16" s="37" t="s">
        <v>92</v>
      </c>
      <c r="C16" s="223" t="s">
        <v>37</v>
      </c>
      <c r="D16" s="221">
        <v>18</v>
      </c>
      <c r="E16" s="198">
        <v>54</v>
      </c>
      <c r="F16" s="198">
        <v>90</v>
      </c>
      <c r="G16" s="237">
        <v>55</v>
      </c>
      <c r="H16" s="198">
        <v>90</v>
      </c>
      <c r="I16" s="221">
        <v>19</v>
      </c>
      <c r="J16" s="223" t="s">
        <v>37</v>
      </c>
      <c r="K16" s="221">
        <v>18</v>
      </c>
      <c r="L16" s="221">
        <v>8</v>
      </c>
      <c r="M16" s="198">
        <v>90</v>
      </c>
      <c r="N16" s="227">
        <v>30</v>
      </c>
      <c r="O16" s="237">
        <v>66</v>
      </c>
      <c r="P16" s="226"/>
      <c r="Q16" s="223"/>
      <c r="R16" s="197"/>
      <c r="S16" s="197"/>
      <c r="T16" s="197"/>
      <c r="U16" s="197"/>
      <c r="V16" s="197"/>
      <c r="W16" s="192"/>
      <c r="X16" s="197"/>
      <c r="Y16" s="197"/>
      <c r="Z16" s="193"/>
      <c r="AA16" s="197"/>
      <c r="AB16" s="197"/>
      <c r="AC16" s="197"/>
      <c r="AD16" s="226"/>
      <c r="AE16" s="41">
        <f t="shared" si="0"/>
        <v>538</v>
      </c>
      <c r="AF16" s="42">
        <f t="shared" si="1"/>
        <v>41.38461538461539</v>
      </c>
      <c r="AG16" s="43">
        <f t="shared" si="2"/>
        <v>48.90909090909091</v>
      </c>
    </row>
    <row r="17" spans="1:33" ht="12.75">
      <c r="A17" s="36" t="s">
        <v>15</v>
      </c>
      <c r="B17" s="37" t="s">
        <v>82</v>
      </c>
      <c r="C17" s="223" t="s">
        <v>37</v>
      </c>
      <c r="D17" s="237">
        <v>69</v>
      </c>
      <c r="E17" s="223" t="s">
        <v>37</v>
      </c>
      <c r="F17" s="198">
        <v>90</v>
      </c>
      <c r="G17" s="237">
        <v>90</v>
      </c>
      <c r="H17" s="223" t="s">
        <v>37</v>
      </c>
      <c r="I17" s="221">
        <v>45</v>
      </c>
      <c r="J17" s="221">
        <v>25</v>
      </c>
      <c r="K17" s="223" t="s">
        <v>37</v>
      </c>
      <c r="L17" s="221">
        <v>11</v>
      </c>
      <c r="M17" s="198">
        <v>61</v>
      </c>
      <c r="N17" s="227">
        <v>20</v>
      </c>
      <c r="O17" s="223" t="s">
        <v>37</v>
      </c>
      <c r="P17" s="226"/>
      <c r="Q17" s="227"/>
      <c r="R17" s="224"/>
      <c r="S17" s="224"/>
      <c r="T17" s="224"/>
      <c r="U17" s="224"/>
      <c r="V17" s="224"/>
      <c r="W17" s="215"/>
      <c r="X17" s="224"/>
      <c r="Y17" s="224"/>
      <c r="Z17" s="224"/>
      <c r="AA17" s="224"/>
      <c r="AB17" s="224"/>
      <c r="AC17" s="224"/>
      <c r="AD17" s="225"/>
      <c r="AE17" s="41">
        <f t="shared" si="0"/>
        <v>411</v>
      </c>
      <c r="AF17" s="42">
        <f t="shared" si="1"/>
        <v>31.615384615384617</v>
      </c>
      <c r="AG17" s="43">
        <f t="shared" si="2"/>
        <v>51.375</v>
      </c>
    </row>
    <row r="18" spans="1:33" ht="12.75">
      <c r="A18" s="36" t="s">
        <v>16</v>
      </c>
      <c r="B18" s="37" t="s">
        <v>66</v>
      </c>
      <c r="C18" s="223" t="s">
        <v>32</v>
      </c>
      <c r="D18" s="223" t="s">
        <v>32</v>
      </c>
      <c r="E18" s="223" t="s">
        <v>32</v>
      </c>
      <c r="F18" s="223" t="s">
        <v>32</v>
      </c>
      <c r="G18" s="223" t="s">
        <v>32</v>
      </c>
      <c r="H18" s="223" t="s">
        <v>32</v>
      </c>
      <c r="I18" s="223" t="s">
        <v>32</v>
      </c>
      <c r="J18" s="237">
        <v>90</v>
      </c>
      <c r="K18" s="223" t="s">
        <v>37</v>
      </c>
      <c r="L18" s="221">
        <v>36</v>
      </c>
      <c r="M18" s="198">
        <v>90</v>
      </c>
      <c r="N18" s="198">
        <v>90</v>
      </c>
      <c r="O18" s="237">
        <v>73</v>
      </c>
      <c r="P18" s="226"/>
      <c r="Q18" s="223"/>
      <c r="R18" s="197"/>
      <c r="S18" s="197"/>
      <c r="T18" s="197"/>
      <c r="U18" s="197"/>
      <c r="V18" s="197"/>
      <c r="W18" s="192"/>
      <c r="X18" s="197"/>
      <c r="Y18" s="197"/>
      <c r="Z18" s="193"/>
      <c r="AA18" s="197"/>
      <c r="AB18" s="197"/>
      <c r="AC18" s="197"/>
      <c r="AD18" s="226"/>
      <c r="AE18" s="41">
        <f t="shared" si="0"/>
        <v>379</v>
      </c>
      <c r="AF18" s="42">
        <f t="shared" si="1"/>
        <v>29.153846153846153</v>
      </c>
      <c r="AG18" s="43">
        <f t="shared" si="2"/>
        <v>75.8</v>
      </c>
    </row>
    <row r="19" spans="1:33" ht="12.75">
      <c r="A19" s="36" t="s">
        <v>17</v>
      </c>
      <c r="B19" s="37" t="s">
        <v>65</v>
      </c>
      <c r="C19" s="223" t="s">
        <v>32</v>
      </c>
      <c r="D19" s="223" t="s">
        <v>32</v>
      </c>
      <c r="E19" s="235">
        <v>85</v>
      </c>
      <c r="F19" s="223" t="s">
        <v>32</v>
      </c>
      <c r="G19" s="223" t="s">
        <v>32</v>
      </c>
      <c r="H19" s="223" t="s">
        <v>32</v>
      </c>
      <c r="I19" s="223" t="s">
        <v>32</v>
      </c>
      <c r="J19" s="221">
        <v>18</v>
      </c>
      <c r="K19" s="221">
        <v>18</v>
      </c>
      <c r="L19" s="237">
        <v>66</v>
      </c>
      <c r="M19" s="235">
        <v>85</v>
      </c>
      <c r="N19" s="223" t="s">
        <v>32</v>
      </c>
      <c r="O19" s="223" t="s">
        <v>32</v>
      </c>
      <c r="P19" s="222"/>
      <c r="Q19" s="221"/>
      <c r="R19" s="197"/>
      <c r="S19" s="193"/>
      <c r="T19" s="197"/>
      <c r="U19" s="197"/>
      <c r="V19" s="197"/>
      <c r="W19" s="197"/>
      <c r="X19" s="197"/>
      <c r="Y19" s="224"/>
      <c r="Z19" s="197"/>
      <c r="AA19" s="224"/>
      <c r="AB19" s="224"/>
      <c r="AC19" s="197"/>
      <c r="AD19" s="244"/>
      <c r="AE19" s="41">
        <f t="shared" si="0"/>
        <v>272</v>
      </c>
      <c r="AF19" s="42">
        <f t="shared" si="1"/>
        <v>20.923076923076923</v>
      </c>
      <c r="AG19" s="43">
        <f t="shared" si="2"/>
        <v>54.4</v>
      </c>
    </row>
    <row r="20" spans="1:33" ht="12.75">
      <c r="A20" s="36" t="s">
        <v>18</v>
      </c>
      <c r="B20" s="37" t="s">
        <v>69</v>
      </c>
      <c r="C20" s="223" t="s">
        <v>37</v>
      </c>
      <c r="D20" s="237">
        <v>90</v>
      </c>
      <c r="E20" s="223" t="s">
        <v>37</v>
      </c>
      <c r="F20" s="223" t="s">
        <v>37</v>
      </c>
      <c r="G20" s="223" t="s">
        <v>37</v>
      </c>
      <c r="H20" s="223" t="s">
        <v>37</v>
      </c>
      <c r="I20" s="221">
        <v>15</v>
      </c>
      <c r="J20" s="223" t="s">
        <v>37</v>
      </c>
      <c r="K20" s="223" t="s">
        <v>37</v>
      </c>
      <c r="L20" s="223" t="s">
        <v>37</v>
      </c>
      <c r="M20" s="227">
        <v>29</v>
      </c>
      <c r="N20" s="223" t="s">
        <v>37</v>
      </c>
      <c r="O20" s="223" t="s">
        <v>37</v>
      </c>
      <c r="P20" s="226"/>
      <c r="Q20" s="223"/>
      <c r="R20" s="197"/>
      <c r="S20" s="197"/>
      <c r="T20" s="197"/>
      <c r="U20" s="197"/>
      <c r="V20" s="197"/>
      <c r="W20" s="197"/>
      <c r="X20" s="197"/>
      <c r="Y20" s="224"/>
      <c r="Z20" s="197"/>
      <c r="AA20" s="224"/>
      <c r="AB20" s="224"/>
      <c r="AC20" s="197"/>
      <c r="AD20" s="244"/>
      <c r="AE20" s="41">
        <f t="shared" si="0"/>
        <v>134</v>
      </c>
      <c r="AF20" s="42">
        <f t="shared" si="1"/>
        <v>10.307692307692308</v>
      </c>
      <c r="AG20" s="43">
        <f t="shared" si="2"/>
        <v>44.666666666666664</v>
      </c>
    </row>
    <row r="21" spans="1:33" ht="12.75">
      <c r="A21" s="36" t="s">
        <v>19</v>
      </c>
      <c r="B21" s="37" t="s">
        <v>90</v>
      </c>
      <c r="C21" s="223" t="s">
        <v>37</v>
      </c>
      <c r="D21" s="221">
        <v>21</v>
      </c>
      <c r="E21" s="227">
        <v>20</v>
      </c>
      <c r="F21" s="223" t="s">
        <v>37</v>
      </c>
      <c r="G21" s="227">
        <v>27</v>
      </c>
      <c r="H21" s="223" t="s">
        <v>93</v>
      </c>
      <c r="I21" s="223" t="s">
        <v>37</v>
      </c>
      <c r="J21" s="221">
        <v>18</v>
      </c>
      <c r="K21" s="221">
        <v>13</v>
      </c>
      <c r="L21" s="223" t="s">
        <v>93</v>
      </c>
      <c r="M21" s="223" t="s">
        <v>32</v>
      </c>
      <c r="N21" s="223" t="s">
        <v>32</v>
      </c>
      <c r="O21" s="221">
        <v>4</v>
      </c>
      <c r="P21" s="226"/>
      <c r="Q21" s="223"/>
      <c r="R21" s="197"/>
      <c r="S21" s="197"/>
      <c r="T21" s="197"/>
      <c r="U21" s="197"/>
      <c r="V21" s="197"/>
      <c r="W21" s="197"/>
      <c r="X21" s="197"/>
      <c r="Y21" s="224"/>
      <c r="Z21" s="197"/>
      <c r="AA21" s="224"/>
      <c r="AB21" s="224"/>
      <c r="AC21" s="197"/>
      <c r="AD21" s="224"/>
      <c r="AE21" s="41">
        <f t="shared" si="0"/>
        <v>103</v>
      </c>
      <c r="AF21" s="42">
        <f t="shared" si="1"/>
        <v>7.923076923076923</v>
      </c>
      <c r="AG21" s="43">
        <f t="shared" si="2"/>
        <v>17.166666666666668</v>
      </c>
    </row>
    <row r="22" spans="1:33" ht="12.75">
      <c r="A22" s="36" t="s">
        <v>20</v>
      </c>
      <c r="B22" s="37" t="s">
        <v>81</v>
      </c>
      <c r="C22" s="198">
        <v>90</v>
      </c>
      <c r="D22" s="221">
        <v>0</v>
      </c>
      <c r="E22" s="223" t="s">
        <v>93</v>
      </c>
      <c r="F22" s="223" t="s">
        <v>93</v>
      </c>
      <c r="G22" s="223" t="s">
        <v>93</v>
      </c>
      <c r="H22" s="223" t="s">
        <v>93</v>
      </c>
      <c r="I22" s="223" t="s">
        <v>93</v>
      </c>
      <c r="J22" s="223" t="s">
        <v>93</v>
      </c>
      <c r="K22" s="223" t="s">
        <v>31</v>
      </c>
      <c r="L22" s="223" t="s">
        <v>31</v>
      </c>
      <c r="M22" s="223" t="s">
        <v>93</v>
      </c>
      <c r="N22" s="223" t="s">
        <v>31</v>
      </c>
      <c r="O22" s="223" t="s">
        <v>31</v>
      </c>
      <c r="P22" s="226"/>
      <c r="Q22" s="221"/>
      <c r="R22" s="197"/>
      <c r="S22" s="193"/>
      <c r="T22" s="242"/>
      <c r="U22" s="197"/>
      <c r="V22" s="193"/>
      <c r="W22" s="215"/>
      <c r="X22" s="224"/>
      <c r="Y22" s="197"/>
      <c r="Z22" s="197"/>
      <c r="AA22" s="197"/>
      <c r="AB22" s="197"/>
      <c r="AC22" s="243"/>
      <c r="AD22" s="245"/>
      <c r="AE22" s="41">
        <f t="shared" si="0"/>
        <v>90</v>
      </c>
      <c r="AF22" s="42">
        <f t="shared" si="1"/>
        <v>6.923076923076923</v>
      </c>
      <c r="AG22" s="43">
        <f t="shared" si="2"/>
        <v>45</v>
      </c>
    </row>
    <row r="23" spans="1:33" ht="12.75">
      <c r="A23" s="36" t="s">
        <v>21</v>
      </c>
      <c r="B23" s="37" t="s">
        <v>113</v>
      </c>
      <c r="C23" s="305" t="s">
        <v>114</v>
      </c>
      <c r="D23" s="305" t="s">
        <v>114</v>
      </c>
      <c r="E23" s="305" t="s">
        <v>114</v>
      </c>
      <c r="F23" s="305" t="s">
        <v>114</v>
      </c>
      <c r="G23" s="305" t="s">
        <v>114</v>
      </c>
      <c r="H23" s="305" t="s">
        <v>114</v>
      </c>
      <c r="I23" s="305" t="s">
        <v>114</v>
      </c>
      <c r="J23" s="305" t="s">
        <v>114</v>
      </c>
      <c r="K23" s="305" t="s">
        <v>114</v>
      </c>
      <c r="L23" s="305" t="s">
        <v>114</v>
      </c>
      <c r="M23" s="305" t="s">
        <v>114</v>
      </c>
      <c r="N23" s="305" t="s">
        <v>114</v>
      </c>
      <c r="O23" s="237">
        <v>86</v>
      </c>
      <c r="P23" s="226"/>
      <c r="Q23" s="223"/>
      <c r="R23" s="197"/>
      <c r="S23" s="193"/>
      <c r="T23" s="197"/>
      <c r="U23" s="197"/>
      <c r="V23" s="197"/>
      <c r="W23" s="215"/>
      <c r="X23" s="197"/>
      <c r="Y23" s="224"/>
      <c r="Z23" s="197"/>
      <c r="AA23" s="224"/>
      <c r="AB23" s="224"/>
      <c r="AC23" s="197"/>
      <c r="AD23" s="225"/>
      <c r="AE23" s="41">
        <f t="shared" si="0"/>
        <v>86</v>
      </c>
      <c r="AF23" s="42">
        <f t="shared" si="1"/>
        <v>6.615384615384615</v>
      </c>
      <c r="AG23" s="43">
        <f t="shared" si="2"/>
        <v>86</v>
      </c>
    </row>
    <row r="24" spans="1:33" ht="12.75">
      <c r="A24" s="36" t="s">
        <v>22</v>
      </c>
      <c r="B24" s="37" t="s">
        <v>80</v>
      </c>
      <c r="C24" s="227">
        <v>24</v>
      </c>
      <c r="D24" s="223" t="s">
        <v>93</v>
      </c>
      <c r="E24" s="223" t="s">
        <v>93</v>
      </c>
      <c r="F24" s="223" t="s">
        <v>93</v>
      </c>
      <c r="G24" s="223" t="s">
        <v>93</v>
      </c>
      <c r="H24" s="223" t="s">
        <v>93</v>
      </c>
      <c r="I24" s="223" t="s">
        <v>93</v>
      </c>
      <c r="J24" s="223" t="s">
        <v>93</v>
      </c>
      <c r="K24" s="223" t="s">
        <v>93</v>
      </c>
      <c r="L24" s="223" t="s">
        <v>93</v>
      </c>
      <c r="M24" s="223" t="s">
        <v>93</v>
      </c>
      <c r="N24" s="223" t="s">
        <v>93</v>
      </c>
      <c r="O24" s="223" t="s">
        <v>93</v>
      </c>
      <c r="P24" s="225"/>
      <c r="Q24" s="221"/>
      <c r="R24" s="193"/>
      <c r="S24" s="193"/>
      <c r="T24" s="193"/>
      <c r="U24" s="193"/>
      <c r="V24" s="193"/>
      <c r="W24" s="214"/>
      <c r="X24" s="193"/>
      <c r="Y24" s="193"/>
      <c r="Z24" s="193"/>
      <c r="AA24" s="193"/>
      <c r="AB24" s="193"/>
      <c r="AC24" s="193"/>
      <c r="AD24" s="222"/>
      <c r="AE24" s="41">
        <f t="shared" si="0"/>
        <v>24</v>
      </c>
      <c r="AF24" s="42">
        <f t="shared" si="1"/>
        <v>1.8461538461538463</v>
      </c>
      <c r="AG24" s="43">
        <f t="shared" si="2"/>
        <v>24</v>
      </c>
    </row>
    <row r="25" spans="1:33" ht="13.5" thickBot="1">
      <c r="A25" s="36" t="s">
        <v>23</v>
      </c>
      <c r="B25" s="44" t="s">
        <v>78</v>
      </c>
      <c r="C25" s="238">
        <v>14</v>
      </c>
      <c r="D25" s="228" t="s">
        <v>93</v>
      </c>
      <c r="E25" s="228" t="s">
        <v>37</v>
      </c>
      <c r="F25" s="228" t="s">
        <v>37</v>
      </c>
      <c r="G25" s="228" t="s">
        <v>37</v>
      </c>
      <c r="H25" s="228" t="s">
        <v>37</v>
      </c>
      <c r="I25" s="228" t="s">
        <v>37</v>
      </c>
      <c r="J25" s="228" t="s">
        <v>37</v>
      </c>
      <c r="K25" s="228" t="s">
        <v>37</v>
      </c>
      <c r="L25" s="228" t="s">
        <v>37</v>
      </c>
      <c r="M25" s="228" t="s">
        <v>93</v>
      </c>
      <c r="N25" s="228" t="s">
        <v>93</v>
      </c>
      <c r="O25" s="228" t="s">
        <v>93</v>
      </c>
      <c r="P25" s="239"/>
      <c r="Q25" s="240"/>
      <c r="R25" s="228"/>
      <c r="S25" s="229"/>
      <c r="T25" s="228"/>
      <c r="U25" s="228"/>
      <c r="V25" s="228"/>
      <c r="W25" s="228"/>
      <c r="X25" s="228"/>
      <c r="Y25" s="230"/>
      <c r="Z25" s="228"/>
      <c r="AA25" s="230"/>
      <c r="AB25" s="230"/>
      <c r="AC25" s="228"/>
      <c r="AD25" s="231"/>
      <c r="AE25" s="45">
        <f t="shared" si="0"/>
        <v>14</v>
      </c>
      <c r="AF25" s="46">
        <f t="shared" si="1"/>
        <v>1.0769230769230769</v>
      </c>
      <c r="AG25" s="47">
        <f t="shared" si="2"/>
        <v>14</v>
      </c>
    </row>
    <row r="26" spans="1:33" ht="6.75" customHeight="1" thickBot="1" thickTop="1">
      <c r="A26" s="14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48"/>
      <c r="AG26" s="48"/>
    </row>
    <row r="27" spans="1:33" ht="14.25" thickBot="1" thickTop="1">
      <c r="A27" s="36"/>
      <c r="B27" s="49" t="s">
        <v>39</v>
      </c>
      <c r="C27" s="7"/>
      <c r="D27" s="50"/>
      <c r="E27" s="318" t="s">
        <v>40</v>
      </c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20"/>
      <c r="AB27" s="7"/>
      <c r="AC27" s="7"/>
      <c r="AD27" s="7"/>
      <c r="AE27" s="7"/>
      <c r="AF27" s="51"/>
      <c r="AG27" s="51"/>
    </row>
    <row r="28" spans="1:33" ht="13.5" thickTop="1">
      <c r="A28" s="7"/>
      <c r="B28" s="7"/>
      <c r="D28" s="52"/>
      <c r="E28" s="321" t="s">
        <v>41</v>
      </c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3"/>
      <c r="AD28" s="7"/>
      <c r="AE28" s="7"/>
      <c r="AF28" s="51"/>
      <c r="AG28" s="51"/>
    </row>
    <row r="29" spans="1:33" ht="12.75">
      <c r="A29" s="7"/>
      <c r="B29" s="7"/>
      <c r="D29" s="53" t="s">
        <v>31</v>
      </c>
      <c r="E29" s="321" t="s">
        <v>42</v>
      </c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3"/>
      <c r="AD29" s="7"/>
      <c r="AE29" s="7"/>
      <c r="AF29" s="51"/>
      <c r="AG29" s="51"/>
    </row>
    <row r="30" spans="1:33" ht="12.75">
      <c r="A30" s="7"/>
      <c r="B30" s="7"/>
      <c r="D30" s="53" t="s">
        <v>32</v>
      </c>
      <c r="E30" s="205" t="s">
        <v>95</v>
      </c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7"/>
      <c r="AD30" s="7"/>
      <c r="AE30" s="7"/>
      <c r="AF30" s="51"/>
      <c r="AG30" s="51"/>
    </row>
    <row r="31" spans="1:33" ht="12.75">
      <c r="A31" s="7"/>
      <c r="B31" s="7"/>
      <c r="D31" s="53" t="s">
        <v>38</v>
      </c>
      <c r="E31" s="205" t="s">
        <v>98</v>
      </c>
      <c r="F31" s="206"/>
      <c r="G31" s="206"/>
      <c r="H31" s="206"/>
      <c r="I31" s="206"/>
      <c r="J31" s="262" t="s">
        <v>97</v>
      </c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7"/>
      <c r="AD31" s="7"/>
      <c r="AE31" s="7"/>
      <c r="AF31" s="51"/>
      <c r="AG31" s="51"/>
    </row>
    <row r="32" spans="1:33" ht="12.75">
      <c r="A32" s="7"/>
      <c r="B32" s="7"/>
      <c r="D32" s="53" t="s">
        <v>93</v>
      </c>
      <c r="E32" s="321" t="s">
        <v>84</v>
      </c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3"/>
      <c r="AD32" s="7"/>
      <c r="AE32" s="7"/>
      <c r="AF32" s="51"/>
      <c r="AG32" s="51"/>
    </row>
    <row r="33" spans="1:33" ht="13.5" thickBot="1">
      <c r="A33" s="7"/>
      <c r="B33" s="7"/>
      <c r="D33" s="54" t="s">
        <v>37</v>
      </c>
      <c r="E33" s="315" t="s">
        <v>43</v>
      </c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7"/>
      <c r="AD33" s="7"/>
      <c r="AE33" s="7"/>
      <c r="AF33" s="51"/>
      <c r="AG33" s="51"/>
    </row>
    <row r="34" ht="13.5" thickTop="1"/>
  </sheetData>
  <sheetProtection/>
  <mergeCells count="5">
    <mergeCell ref="E33:AA33"/>
    <mergeCell ref="E27:AA27"/>
    <mergeCell ref="E28:AA28"/>
    <mergeCell ref="E29:AA29"/>
    <mergeCell ref="E32:AA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20"/>
  <sheetViews>
    <sheetView zoomScalePageLayoutView="0" workbookViewId="0" topLeftCell="A1">
      <selection activeCell="AR7" sqref="AR7"/>
    </sheetView>
  </sheetViews>
  <sheetFormatPr defaultColWidth="9.140625" defaultRowHeight="12.75"/>
  <cols>
    <col min="1" max="1" width="3.421875" style="0" customWidth="1"/>
    <col min="2" max="2" width="19.00390625" style="0" customWidth="1"/>
    <col min="3" max="31" width="2.7109375" style="0" customWidth="1"/>
    <col min="32" max="32" width="2.8515625" style="0" customWidth="1"/>
    <col min="33" max="33" width="4.00390625" style="0" customWidth="1"/>
    <col min="34" max="34" width="2.8515625" style="0" customWidth="1"/>
    <col min="35" max="37" width="2.7109375" style="0" customWidth="1"/>
    <col min="38" max="38" width="2.7109375" style="2" customWidth="1"/>
    <col min="39" max="39" width="3.57421875" style="0" customWidth="1"/>
    <col min="40" max="40" width="3.7109375" style="0" customWidth="1"/>
    <col min="41" max="41" width="4.00390625" style="0" customWidth="1"/>
    <col min="42" max="42" width="4.7109375" style="0" customWidth="1"/>
  </cols>
  <sheetData>
    <row r="1" spans="1:42" ht="13.5" thickTop="1">
      <c r="A1" s="55"/>
      <c r="B1" s="330" t="s">
        <v>96</v>
      </c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59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  <c r="AE1" s="332" t="s">
        <v>44</v>
      </c>
      <c r="AF1" s="333"/>
      <c r="AG1" s="334"/>
      <c r="AH1" s="335" t="s">
        <v>45</v>
      </c>
      <c r="AI1" s="336"/>
      <c r="AJ1" s="336"/>
      <c r="AK1" s="336"/>
      <c r="AL1" s="337"/>
      <c r="AM1" s="332" t="s">
        <v>46</v>
      </c>
      <c r="AN1" s="333"/>
      <c r="AO1" s="333"/>
      <c r="AP1" s="334"/>
    </row>
    <row r="2" spans="1:51" ht="21" customHeight="1" thickBot="1">
      <c r="A2" s="60"/>
      <c r="B2" s="331"/>
      <c r="C2" s="61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7</v>
      </c>
      <c r="K2" s="62" t="s">
        <v>8</v>
      </c>
      <c r="L2" s="62" t="s">
        <v>9</v>
      </c>
      <c r="M2" s="62" t="s">
        <v>10</v>
      </c>
      <c r="N2" s="62" t="s">
        <v>11</v>
      </c>
      <c r="O2" s="62" t="s">
        <v>12</v>
      </c>
      <c r="P2" s="63" t="s">
        <v>13</v>
      </c>
      <c r="Q2" s="64" t="s">
        <v>14</v>
      </c>
      <c r="R2" s="62" t="s">
        <v>15</v>
      </c>
      <c r="S2" s="62" t="s">
        <v>16</v>
      </c>
      <c r="T2" s="62" t="s">
        <v>17</v>
      </c>
      <c r="U2" s="62" t="s">
        <v>18</v>
      </c>
      <c r="V2" s="62" t="s">
        <v>19</v>
      </c>
      <c r="W2" s="62" t="s">
        <v>20</v>
      </c>
      <c r="X2" s="62" t="s">
        <v>21</v>
      </c>
      <c r="Y2" s="62" t="s">
        <v>22</v>
      </c>
      <c r="Z2" s="62" t="s">
        <v>23</v>
      </c>
      <c r="AA2" s="62" t="s">
        <v>24</v>
      </c>
      <c r="AB2" s="62" t="s">
        <v>25</v>
      </c>
      <c r="AC2" s="62" t="s">
        <v>26</v>
      </c>
      <c r="AD2" s="62" t="s">
        <v>27</v>
      </c>
      <c r="AE2" s="65" t="s">
        <v>47</v>
      </c>
      <c r="AF2" s="66" t="s">
        <v>48</v>
      </c>
      <c r="AG2" s="67" t="s">
        <v>49</v>
      </c>
      <c r="AH2" s="68" t="s">
        <v>31</v>
      </c>
      <c r="AI2" s="69" t="s">
        <v>93</v>
      </c>
      <c r="AJ2" s="69" t="s">
        <v>38</v>
      </c>
      <c r="AK2" s="69" t="s">
        <v>32</v>
      </c>
      <c r="AL2" s="70" t="s">
        <v>37</v>
      </c>
      <c r="AM2" s="71" t="s">
        <v>50</v>
      </c>
      <c r="AN2" s="72" t="s">
        <v>51</v>
      </c>
      <c r="AO2" s="72" t="s">
        <v>52</v>
      </c>
      <c r="AP2" s="73" t="s">
        <v>53</v>
      </c>
      <c r="AY2" s="74"/>
    </row>
    <row r="3" spans="1:51" s="145" customFormat="1" ht="3.75" customHeight="1" thickBot="1" thickTop="1">
      <c r="A3" s="27"/>
      <c r="B3" s="140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32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1"/>
      <c r="AE3" s="141"/>
      <c r="AF3" s="142"/>
      <c r="AG3" s="143"/>
      <c r="AH3" s="71"/>
      <c r="AI3" s="72"/>
      <c r="AJ3" s="72"/>
      <c r="AK3" s="72"/>
      <c r="AL3" s="144"/>
      <c r="AM3" s="71"/>
      <c r="AN3" s="72"/>
      <c r="AO3" s="72"/>
      <c r="AP3" s="73"/>
      <c r="AY3" s="146"/>
    </row>
    <row r="4" spans="1:51" ht="13.5" thickTop="1">
      <c r="A4" s="75" t="s">
        <v>0</v>
      </c>
      <c r="B4" s="37" t="s">
        <v>85</v>
      </c>
      <c r="C4" s="234">
        <v>90</v>
      </c>
      <c r="D4" s="166">
        <v>90</v>
      </c>
      <c r="E4" s="166">
        <v>90</v>
      </c>
      <c r="F4" s="188">
        <v>90</v>
      </c>
      <c r="G4" s="166">
        <v>90</v>
      </c>
      <c r="H4" s="188">
        <v>90</v>
      </c>
      <c r="I4" s="166">
        <v>71</v>
      </c>
      <c r="J4" s="166">
        <v>90</v>
      </c>
      <c r="K4" s="166">
        <v>90</v>
      </c>
      <c r="L4" s="166">
        <v>90</v>
      </c>
      <c r="M4" s="188">
        <v>90</v>
      </c>
      <c r="N4" s="265">
        <v>90</v>
      </c>
      <c r="O4" s="313">
        <v>90</v>
      </c>
      <c r="P4" s="249"/>
      <c r="Q4" s="256"/>
      <c r="R4" s="248"/>
      <c r="S4" s="247"/>
      <c r="T4" s="247"/>
      <c r="U4" s="247"/>
      <c r="V4" s="246"/>
      <c r="W4" s="211"/>
      <c r="X4" s="246"/>
      <c r="Y4" s="247"/>
      <c r="Z4" s="246"/>
      <c r="AA4" s="246"/>
      <c r="AB4" s="246"/>
      <c r="AC4" s="246"/>
      <c r="AD4" s="257"/>
      <c r="AE4" s="137">
        <f aca="true" t="shared" si="0" ref="AE4:AE27">COUNTA(C4:AD4)</f>
        <v>13</v>
      </c>
      <c r="AF4" s="138">
        <f aca="true" t="shared" si="1" ref="AF4:AF27">COUNT(C4:AD4)</f>
        <v>13</v>
      </c>
      <c r="AG4" s="139">
        <f aca="true" t="shared" si="2" ref="AG4:AG27">COUNTA(C4:AD4)-COUNT(C4:AD4)-COUNTIF(C4:AD4,"N")</f>
        <v>0</v>
      </c>
      <c r="AH4" s="76">
        <f aca="true" t="shared" si="3" ref="AH4:AH27">COUNTIF(C4:AD4,"S")</f>
        <v>0</v>
      </c>
      <c r="AI4" s="77">
        <f aca="true" t="shared" si="4" ref="AI4:AI27">COUNTIF(C4:AD4,"T")</f>
        <v>0</v>
      </c>
      <c r="AJ4" s="77">
        <f aca="true" t="shared" si="5" ref="AJ4:AJ27">COUNTIF(C4:AD4,"K")</f>
        <v>0</v>
      </c>
      <c r="AK4" s="77">
        <f aca="true" t="shared" si="6" ref="AK4:AK27">COUNTIF(C4:AD4,"E")</f>
        <v>0</v>
      </c>
      <c r="AL4" s="78">
        <f aca="true" t="shared" si="7" ref="AL4:AL27">COUNTIF(C4:AD4,"H")</f>
        <v>0</v>
      </c>
      <c r="AM4" s="76">
        <f aca="true" t="shared" si="8" ref="AM4:AM14">COUNTIF(C4:AD4,"&gt;45")</f>
        <v>13</v>
      </c>
      <c r="AN4" s="77">
        <f aca="true" t="shared" si="9" ref="AN4:AN14">COUNTIF(C4:AD4,"&lt;46")</f>
        <v>0</v>
      </c>
      <c r="AO4" s="77">
        <f aca="true" t="shared" si="10" ref="AO4:AO27">COUNTIF(C4:AD4,90)</f>
        <v>12</v>
      </c>
      <c r="AP4" s="78">
        <f aca="true" t="shared" si="11" ref="AP4:AP15">COUNTIF(C4:AD4,"&gt;45")-COUNTIF(C4:AD4,90)</f>
        <v>1</v>
      </c>
      <c r="AY4" s="79"/>
    </row>
    <row r="5" spans="1:51" ht="12.75">
      <c r="A5" s="75"/>
      <c r="B5" s="37" t="s">
        <v>74</v>
      </c>
      <c r="C5" s="147">
        <v>90</v>
      </c>
      <c r="D5" s="168">
        <v>90</v>
      </c>
      <c r="E5" s="168">
        <v>70</v>
      </c>
      <c r="F5" s="168">
        <v>90</v>
      </c>
      <c r="G5" s="167">
        <v>90</v>
      </c>
      <c r="H5" s="168">
        <v>90</v>
      </c>
      <c r="I5" s="168">
        <v>90</v>
      </c>
      <c r="J5" s="167">
        <v>90</v>
      </c>
      <c r="K5" s="167">
        <v>90</v>
      </c>
      <c r="L5" s="167">
        <v>90</v>
      </c>
      <c r="M5" s="168">
        <v>90</v>
      </c>
      <c r="N5" s="168">
        <v>90</v>
      </c>
      <c r="O5" s="167">
        <v>90</v>
      </c>
      <c r="P5" s="219"/>
      <c r="Q5" s="218"/>
      <c r="R5" s="214"/>
      <c r="S5" s="214"/>
      <c r="T5" s="214"/>
      <c r="U5" s="214"/>
      <c r="V5" s="215"/>
      <c r="W5" s="215"/>
      <c r="X5" s="215"/>
      <c r="Y5" s="214"/>
      <c r="Z5" s="192"/>
      <c r="AA5" s="192"/>
      <c r="AB5" s="215"/>
      <c r="AC5" s="192"/>
      <c r="AD5" s="217"/>
      <c r="AE5" s="80">
        <f t="shared" si="0"/>
        <v>13</v>
      </c>
      <c r="AF5" s="81">
        <f t="shared" si="1"/>
        <v>13</v>
      </c>
      <c r="AG5" s="82">
        <f t="shared" si="2"/>
        <v>0</v>
      </c>
      <c r="AH5" s="83">
        <f t="shared" si="3"/>
        <v>0</v>
      </c>
      <c r="AI5" s="77">
        <f t="shared" si="4"/>
        <v>0</v>
      </c>
      <c r="AJ5" s="84">
        <f t="shared" si="5"/>
        <v>0</v>
      </c>
      <c r="AK5" s="84">
        <f t="shared" si="6"/>
        <v>0</v>
      </c>
      <c r="AL5" s="85">
        <f t="shared" si="7"/>
        <v>0</v>
      </c>
      <c r="AM5" s="76">
        <f t="shared" si="8"/>
        <v>13</v>
      </c>
      <c r="AN5" s="77">
        <f t="shared" si="9"/>
        <v>0</v>
      </c>
      <c r="AO5" s="77">
        <f>COUNTIF(C5:AD5,90)-1</f>
        <v>11</v>
      </c>
      <c r="AP5" s="78">
        <f t="shared" si="11"/>
        <v>1</v>
      </c>
      <c r="AY5" s="79"/>
    </row>
    <row r="6" spans="1:51" ht="12.75">
      <c r="A6" s="75" t="s">
        <v>2</v>
      </c>
      <c r="B6" s="37" t="s">
        <v>87</v>
      </c>
      <c r="C6" s="147">
        <v>90</v>
      </c>
      <c r="D6" s="167">
        <v>72</v>
      </c>
      <c r="E6" s="168">
        <v>90</v>
      </c>
      <c r="F6" s="168">
        <v>75</v>
      </c>
      <c r="G6" s="214">
        <v>8</v>
      </c>
      <c r="H6" s="192" t="s">
        <v>93</v>
      </c>
      <c r="I6" s="167">
        <v>46</v>
      </c>
      <c r="J6" s="167">
        <v>90</v>
      </c>
      <c r="K6" s="167">
        <v>77</v>
      </c>
      <c r="L6" s="214">
        <v>20</v>
      </c>
      <c r="M6" s="168">
        <v>90</v>
      </c>
      <c r="N6" s="168">
        <v>60</v>
      </c>
      <c r="O6" s="214">
        <v>6</v>
      </c>
      <c r="P6" s="217"/>
      <c r="Q6" s="258"/>
      <c r="R6" s="214"/>
      <c r="S6" s="214"/>
      <c r="T6" s="192"/>
      <c r="U6" s="214"/>
      <c r="V6" s="215"/>
      <c r="W6" s="192"/>
      <c r="X6" s="215"/>
      <c r="Y6" s="214"/>
      <c r="Z6" s="215"/>
      <c r="AA6" s="214"/>
      <c r="AB6" s="214"/>
      <c r="AC6" s="215"/>
      <c r="AD6" s="217"/>
      <c r="AE6" s="80">
        <f t="shared" si="0"/>
        <v>13</v>
      </c>
      <c r="AF6" s="81">
        <f t="shared" si="1"/>
        <v>12</v>
      </c>
      <c r="AG6" s="82">
        <f t="shared" si="2"/>
        <v>1</v>
      </c>
      <c r="AH6" s="83">
        <f t="shared" si="3"/>
        <v>0</v>
      </c>
      <c r="AI6" s="77">
        <f t="shared" si="4"/>
        <v>1</v>
      </c>
      <c r="AJ6" s="84">
        <f t="shared" si="5"/>
        <v>0</v>
      </c>
      <c r="AK6" s="84">
        <f t="shared" si="6"/>
        <v>0</v>
      </c>
      <c r="AL6" s="85">
        <f t="shared" si="7"/>
        <v>0</v>
      </c>
      <c r="AM6" s="76">
        <f t="shared" si="8"/>
        <v>9</v>
      </c>
      <c r="AN6" s="77">
        <f t="shared" si="9"/>
        <v>3</v>
      </c>
      <c r="AO6" s="77">
        <f t="shared" si="10"/>
        <v>4</v>
      </c>
      <c r="AP6" s="78">
        <f t="shared" si="11"/>
        <v>5</v>
      </c>
      <c r="AY6" s="79"/>
    </row>
    <row r="7" spans="1:51" ht="12.75">
      <c r="A7" s="75" t="s">
        <v>3</v>
      </c>
      <c r="B7" s="37" t="s">
        <v>75</v>
      </c>
      <c r="C7" s="147">
        <v>90</v>
      </c>
      <c r="D7" s="167">
        <v>90</v>
      </c>
      <c r="E7" s="168">
        <v>90</v>
      </c>
      <c r="F7" s="192" t="s">
        <v>31</v>
      </c>
      <c r="G7" s="192" t="s">
        <v>31</v>
      </c>
      <c r="H7" s="215">
        <v>23</v>
      </c>
      <c r="I7" s="167">
        <v>90</v>
      </c>
      <c r="J7" s="167">
        <v>61</v>
      </c>
      <c r="K7" s="167">
        <v>90</v>
      </c>
      <c r="L7" s="167">
        <v>82</v>
      </c>
      <c r="M7" s="168">
        <v>90</v>
      </c>
      <c r="N7" s="168">
        <v>90</v>
      </c>
      <c r="O7" s="167">
        <v>90</v>
      </c>
      <c r="P7" s="219"/>
      <c r="Q7" s="218"/>
      <c r="R7" s="215"/>
      <c r="S7" s="215"/>
      <c r="T7" s="214"/>
      <c r="U7" s="215"/>
      <c r="V7" s="215"/>
      <c r="W7" s="215"/>
      <c r="X7" s="215"/>
      <c r="Y7" s="192"/>
      <c r="Z7" s="215"/>
      <c r="AA7" s="192"/>
      <c r="AB7" s="192"/>
      <c r="AC7" s="192"/>
      <c r="AD7" s="220"/>
      <c r="AE7" s="80">
        <f>COUNTA(C7:AD7)</f>
        <v>13</v>
      </c>
      <c r="AF7" s="81">
        <f t="shared" si="1"/>
        <v>11</v>
      </c>
      <c r="AG7" s="82">
        <f>COUNTA(C7:AD7)-COUNT(C7:AD7)-COUNTIF(C7:AD7,"N")</f>
        <v>2</v>
      </c>
      <c r="AH7" s="83">
        <f>COUNTIF(C7:AD7,"S")</f>
        <v>2</v>
      </c>
      <c r="AI7" s="77">
        <f>COUNTIF(C7:AD7,"T")</f>
        <v>0</v>
      </c>
      <c r="AJ7" s="84">
        <f>COUNTIF(C7:AD7,"K")</f>
        <v>0</v>
      </c>
      <c r="AK7" s="84">
        <f>COUNTIF(C7:AD7,"E")</f>
        <v>0</v>
      </c>
      <c r="AL7" s="85">
        <f>COUNTIF(C7:AD7,"H")</f>
        <v>0</v>
      </c>
      <c r="AM7" s="76">
        <f t="shared" si="8"/>
        <v>10</v>
      </c>
      <c r="AN7" s="77">
        <f t="shared" si="9"/>
        <v>1</v>
      </c>
      <c r="AO7" s="77">
        <f>COUNTIF(C7:AD7,90)</f>
        <v>8</v>
      </c>
      <c r="AP7" s="78">
        <f t="shared" si="11"/>
        <v>2</v>
      </c>
      <c r="AY7" s="79"/>
    </row>
    <row r="8" spans="1:51" ht="12.75">
      <c r="A8" s="75"/>
      <c r="B8" s="37" t="s">
        <v>79</v>
      </c>
      <c r="C8" s="147">
        <v>66</v>
      </c>
      <c r="D8" s="192" t="s">
        <v>93</v>
      </c>
      <c r="E8" s="192" t="s">
        <v>37</v>
      </c>
      <c r="F8" s="215">
        <v>15</v>
      </c>
      <c r="G8" s="167">
        <v>90</v>
      </c>
      <c r="H8" s="215">
        <v>26</v>
      </c>
      <c r="I8" s="167">
        <v>90</v>
      </c>
      <c r="J8" s="167">
        <v>72</v>
      </c>
      <c r="K8" s="167">
        <v>72</v>
      </c>
      <c r="L8" s="214">
        <v>2</v>
      </c>
      <c r="M8" s="168">
        <v>68</v>
      </c>
      <c r="N8" s="266">
        <v>90</v>
      </c>
      <c r="O8" s="167">
        <v>90</v>
      </c>
      <c r="P8" s="252"/>
      <c r="Q8" s="213"/>
      <c r="R8" s="251"/>
      <c r="S8" s="192"/>
      <c r="T8" s="251"/>
      <c r="U8" s="214"/>
      <c r="V8" s="215"/>
      <c r="W8" s="215"/>
      <c r="X8" s="215"/>
      <c r="Y8" s="214"/>
      <c r="Z8" s="215"/>
      <c r="AA8" s="215"/>
      <c r="AB8" s="215"/>
      <c r="AC8" s="215"/>
      <c r="AD8" s="217"/>
      <c r="AE8" s="80">
        <f>COUNTA(C8:AD8)</f>
        <v>13</v>
      </c>
      <c r="AF8" s="81">
        <f t="shared" si="1"/>
        <v>11</v>
      </c>
      <c r="AG8" s="82">
        <f>COUNTA(C8:AD8)-COUNT(C8:AD8)-COUNTIF(C8:AD8,"N")</f>
        <v>2</v>
      </c>
      <c r="AH8" s="83">
        <f>COUNTIF(C8:AD8,"S")</f>
        <v>0</v>
      </c>
      <c r="AI8" s="77">
        <f>COUNTIF(C8:AD8,"T")</f>
        <v>1</v>
      </c>
      <c r="AJ8" s="84">
        <f>COUNTIF(C8:AD8,"K")</f>
        <v>0</v>
      </c>
      <c r="AK8" s="84">
        <f>COUNTIF(C8:AD8,"E")</f>
        <v>0</v>
      </c>
      <c r="AL8" s="85">
        <f>COUNTIF(C8:AD8,"H")</f>
        <v>1</v>
      </c>
      <c r="AM8" s="76">
        <f t="shared" si="8"/>
        <v>8</v>
      </c>
      <c r="AN8" s="77">
        <f t="shared" si="9"/>
        <v>3</v>
      </c>
      <c r="AO8" s="77">
        <f>COUNTIF(C8:AD8,90)</f>
        <v>4</v>
      </c>
      <c r="AP8" s="78">
        <f t="shared" si="11"/>
        <v>4</v>
      </c>
      <c r="AY8" s="79"/>
    </row>
    <row r="9" spans="1:51" ht="12.75">
      <c r="A9" s="75"/>
      <c r="B9" s="37" t="s">
        <v>92</v>
      </c>
      <c r="C9" s="233" t="s">
        <v>37</v>
      </c>
      <c r="D9" s="214">
        <v>18</v>
      </c>
      <c r="E9" s="168">
        <v>54</v>
      </c>
      <c r="F9" s="168">
        <v>90</v>
      </c>
      <c r="G9" s="167">
        <v>55</v>
      </c>
      <c r="H9" s="168">
        <v>90</v>
      </c>
      <c r="I9" s="214">
        <v>19</v>
      </c>
      <c r="J9" s="192" t="s">
        <v>37</v>
      </c>
      <c r="K9" s="214">
        <v>18</v>
      </c>
      <c r="L9" s="214">
        <v>8</v>
      </c>
      <c r="M9" s="168">
        <v>90</v>
      </c>
      <c r="N9" s="215">
        <v>30</v>
      </c>
      <c r="O9" s="167">
        <v>66</v>
      </c>
      <c r="P9" s="217"/>
      <c r="Q9" s="218"/>
      <c r="R9" s="214"/>
      <c r="S9" s="214"/>
      <c r="T9" s="214"/>
      <c r="U9" s="214"/>
      <c r="V9" s="215"/>
      <c r="W9" s="192"/>
      <c r="X9" s="215"/>
      <c r="Y9" s="192"/>
      <c r="Z9" s="215"/>
      <c r="AA9" s="215"/>
      <c r="AB9" s="215"/>
      <c r="AC9" s="215"/>
      <c r="AD9" s="220"/>
      <c r="AE9" s="80">
        <f>COUNTA(C9:AD9)</f>
        <v>13</v>
      </c>
      <c r="AF9" s="81">
        <f t="shared" si="1"/>
        <v>11</v>
      </c>
      <c r="AG9" s="82">
        <f>COUNTA(C9:AD9)-COUNT(C9:AD9)-COUNTIF(C9:AD9,"N")</f>
        <v>2</v>
      </c>
      <c r="AH9" s="83">
        <f>COUNTIF(C9:AD9,"S")</f>
        <v>0</v>
      </c>
      <c r="AI9" s="77">
        <f>COUNTIF(C9:AD9,"T")</f>
        <v>0</v>
      </c>
      <c r="AJ9" s="84">
        <f>COUNTIF(C9:AD9,"K")</f>
        <v>0</v>
      </c>
      <c r="AK9" s="84">
        <f>COUNTIF(C9:AD9,"E")</f>
        <v>0</v>
      </c>
      <c r="AL9" s="85">
        <f>COUNTIF(C9:AD9,"H")</f>
        <v>2</v>
      </c>
      <c r="AM9" s="76">
        <f t="shared" si="8"/>
        <v>6</v>
      </c>
      <c r="AN9" s="77">
        <f t="shared" si="9"/>
        <v>5</v>
      </c>
      <c r="AO9" s="77">
        <f>COUNTIF(C9:AD9,90)</f>
        <v>3</v>
      </c>
      <c r="AP9" s="78">
        <f t="shared" si="11"/>
        <v>3</v>
      </c>
      <c r="AR9" s="86"/>
      <c r="AS9" s="87"/>
      <c r="AY9" s="79"/>
    </row>
    <row r="10" spans="1:51" ht="12.75">
      <c r="A10" s="75" t="s">
        <v>6</v>
      </c>
      <c r="B10" s="37" t="s">
        <v>77</v>
      </c>
      <c r="C10" s="233" t="s">
        <v>37</v>
      </c>
      <c r="D10" s="167">
        <v>53</v>
      </c>
      <c r="E10" s="168">
        <v>90</v>
      </c>
      <c r="F10" s="168">
        <v>90</v>
      </c>
      <c r="G10" s="167">
        <v>90</v>
      </c>
      <c r="H10" s="168">
        <v>67</v>
      </c>
      <c r="I10" s="167">
        <v>90</v>
      </c>
      <c r="J10" s="167">
        <v>90</v>
      </c>
      <c r="K10" s="167">
        <v>90</v>
      </c>
      <c r="L10" s="167">
        <v>88</v>
      </c>
      <c r="M10" s="168">
        <v>90</v>
      </c>
      <c r="N10" s="192" t="s">
        <v>31</v>
      </c>
      <c r="O10" s="192" t="s">
        <v>31</v>
      </c>
      <c r="P10" s="217"/>
      <c r="Q10" s="258"/>
      <c r="R10" s="241"/>
      <c r="S10" s="213"/>
      <c r="T10" s="218"/>
      <c r="U10" s="241"/>
      <c r="V10" s="218"/>
      <c r="W10" s="258"/>
      <c r="X10" s="258"/>
      <c r="Y10" s="218"/>
      <c r="Z10" s="241"/>
      <c r="AA10" s="241"/>
      <c r="AB10" s="241"/>
      <c r="AC10" s="241"/>
      <c r="AD10" s="241"/>
      <c r="AE10" s="80">
        <f>COUNTA(C10:AD10)</f>
        <v>13</v>
      </c>
      <c r="AF10" s="81">
        <f t="shared" si="1"/>
        <v>10</v>
      </c>
      <c r="AG10" s="82">
        <f>COUNTA(C10:AD10)-COUNT(C10:AD10)-COUNTIF(C10:AD10,"N")</f>
        <v>3</v>
      </c>
      <c r="AH10" s="83">
        <f>COUNTIF(C10:AD10,"S")</f>
        <v>2</v>
      </c>
      <c r="AI10" s="77">
        <f>COUNTIF(C10:AD10,"T")</f>
        <v>0</v>
      </c>
      <c r="AJ10" s="84">
        <f>COUNTIF(C10:AD10,"K")</f>
        <v>0</v>
      </c>
      <c r="AK10" s="84">
        <f>COUNTIF(C10:AD10,"E")</f>
        <v>0</v>
      </c>
      <c r="AL10" s="85">
        <f>COUNTIF(C10:AD10,"H")</f>
        <v>1</v>
      </c>
      <c r="AM10" s="76">
        <f t="shared" si="8"/>
        <v>10</v>
      </c>
      <c r="AN10" s="77">
        <f t="shared" si="9"/>
        <v>0</v>
      </c>
      <c r="AO10" s="77">
        <f>COUNTIF(C10:AD10,90)</f>
        <v>7</v>
      </c>
      <c r="AP10" s="78">
        <f t="shared" si="11"/>
        <v>3</v>
      </c>
      <c r="AY10" s="79"/>
    </row>
    <row r="11" spans="1:51" ht="12.75">
      <c r="A11" s="75"/>
      <c r="B11" s="37" t="s">
        <v>89</v>
      </c>
      <c r="C11" s="233" t="s">
        <v>37</v>
      </c>
      <c r="D11" s="167">
        <v>90</v>
      </c>
      <c r="E11" s="215">
        <v>23</v>
      </c>
      <c r="F11" s="168">
        <v>90</v>
      </c>
      <c r="G11" s="214">
        <v>20</v>
      </c>
      <c r="H11" s="215">
        <v>8</v>
      </c>
      <c r="I11" s="214">
        <v>27</v>
      </c>
      <c r="J11" s="214">
        <v>29</v>
      </c>
      <c r="K11" s="167">
        <v>90</v>
      </c>
      <c r="L11" s="192" t="s">
        <v>93</v>
      </c>
      <c r="M11" s="192" t="s">
        <v>93</v>
      </c>
      <c r="N11" s="168">
        <v>90</v>
      </c>
      <c r="O11" s="167">
        <v>90</v>
      </c>
      <c r="P11" s="217"/>
      <c r="Q11" s="241"/>
      <c r="R11" s="241"/>
      <c r="S11" s="241"/>
      <c r="T11" s="241"/>
      <c r="U11" s="241"/>
      <c r="V11" s="241"/>
      <c r="W11" s="241"/>
      <c r="X11" s="241"/>
      <c r="Y11" s="218"/>
      <c r="Z11" s="258"/>
      <c r="AA11" s="258"/>
      <c r="AB11" s="258"/>
      <c r="AC11" s="258"/>
      <c r="AD11" s="241"/>
      <c r="AE11" s="80">
        <f t="shared" si="0"/>
        <v>13</v>
      </c>
      <c r="AF11" s="81">
        <f t="shared" si="1"/>
        <v>10</v>
      </c>
      <c r="AG11" s="82">
        <f t="shared" si="2"/>
        <v>3</v>
      </c>
      <c r="AH11" s="83">
        <f t="shared" si="3"/>
        <v>0</v>
      </c>
      <c r="AI11" s="77">
        <f t="shared" si="4"/>
        <v>2</v>
      </c>
      <c r="AJ11" s="84">
        <f t="shared" si="5"/>
        <v>0</v>
      </c>
      <c r="AK11" s="84">
        <f t="shared" si="6"/>
        <v>0</v>
      </c>
      <c r="AL11" s="85">
        <f t="shared" si="7"/>
        <v>1</v>
      </c>
      <c r="AM11" s="76">
        <f t="shared" si="8"/>
        <v>5</v>
      </c>
      <c r="AN11" s="77">
        <f t="shared" si="9"/>
        <v>5</v>
      </c>
      <c r="AO11" s="77">
        <f t="shared" si="10"/>
        <v>5</v>
      </c>
      <c r="AP11" s="78">
        <f t="shared" si="11"/>
        <v>0</v>
      </c>
      <c r="AY11" s="79"/>
    </row>
    <row r="12" spans="1:51" ht="12.75">
      <c r="A12" s="75"/>
      <c r="B12" s="37" t="s">
        <v>94</v>
      </c>
      <c r="C12" s="223" t="s">
        <v>31</v>
      </c>
      <c r="D12" s="197" t="s">
        <v>31</v>
      </c>
      <c r="E12" s="224">
        <v>36</v>
      </c>
      <c r="F12" s="199">
        <v>90</v>
      </c>
      <c r="G12" s="183">
        <v>82</v>
      </c>
      <c r="H12" s="199">
        <v>82</v>
      </c>
      <c r="I12" s="183">
        <v>90</v>
      </c>
      <c r="J12" s="183">
        <v>90</v>
      </c>
      <c r="K12" s="183">
        <v>72</v>
      </c>
      <c r="L12" s="183">
        <v>54</v>
      </c>
      <c r="M12" s="224">
        <v>22</v>
      </c>
      <c r="N12" s="192" t="s">
        <v>31</v>
      </c>
      <c r="O12" s="214">
        <v>24</v>
      </c>
      <c r="P12" s="217"/>
      <c r="Q12" s="258"/>
      <c r="R12" s="218"/>
      <c r="S12" s="241"/>
      <c r="T12" s="241"/>
      <c r="U12" s="218"/>
      <c r="V12" s="258"/>
      <c r="W12" s="258"/>
      <c r="X12" s="258"/>
      <c r="Y12" s="218"/>
      <c r="Z12" s="241"/>
      <c r="AA12" s="258"/>
      <c r="AB12" s="218"/>
      <c r="AC12" s="218"/>
      <c r="AD12" s="258"/>
      <c r="AE12" s="80">
        <f>COUNTA(C12:AD12)</f>
        <v>13</v>
      </c>
      <c r="AF12" s="81">
        <f t="shared" si="1"/>
        <v>10</v>
      </c>
      <c r="AG12" s="82">
        <f>COUNTA(C12:AD12)-COUNT(C12:AD12)-COUNTIF(C12:AD12,"N")</f>
        <v>3</v>
      </c>
      <c r="AH12" s="83">
        <f>COUNTIF(C12:AD12,"S")</f>
        <v>3</v>
      </c>
      <c r="AI12" s="77">
        <f>COUNTIF(C12:AD12,"T")</f>
        <v>0</v>
      </c>
      <c r="AJ12" s="84">
        <f>COUNTIF(C12:AD12,"K")</f>
        <v>0</v>
      </c>
      <c r="AK12" s="84">
        <f>COUNTIF(C12:AD12,"E")</f>
        <v>0</v>
      </c>
      <c r="AL12" s="85">
        <f>COUNTIF(C12:AD12,"H")</f>
        <v>0</v>
      </c>
      <c r="AM12" s="76">
        <f t="shared" si="8"/>
        <v>7</v>
      </c>
      <c r="AN12" s="77">
        <f t="shared" si="9"/>
        <v>3</v>
      </c>
      <c r="AO12" s="77">
        <f>COUNTIF(C12:AD12,90)</f>
        <v>3</v>
      </c>
      <c r="AP12" s="78">
        <f t="shared" si="11"/>
        <v>4</v>
      </c>
      <c r="AY12" s="79"/>
    </row>
    <row r="13" spans="1:51" ht="12.75">
      <c r="A13" s="75" t="s">
        <v>9</v>
      </c>
      <c r="B13" s="37" t="s">
        <v>88</v>
      </c>
      <c r="C13" s="198">
        <v>90</v>
      </c>
      <c r="D13" s="197" t="s">
        <v>37</v>
      </c>
      <c r="E13" s="199">
        <v>90</v>
      </c>
      <c r="F13" s="199">
        <v>90</v>
      </c>
      <c r="G13" s="197" t="s">
        <v>37</v>
      </c>
      <c r="H13" s="199">
        <v>90</v>
      </c>
      <c r="I13" s="183">
        <v>90</v>
      </c>
      <c r="J13" s="183">
        <v>65</v>
      </c>
      <c r="K13" s="183">
        <v>90</v>
      </c>
      <c r="L13" s="183">
        <v>79</v>
      </c>
      <c r="M13" s="197" t="s">
        <v>37</v>
      </c>
      <c r="N13" s="167">
        <v>90</v>
      </c>
      <c r="O13" s="192" t="s">
        <v>31</v>
      </c>
      <c r="P13" s="220"/>
      <c r="Q13" s="218"/>
      <c r="R13" s="218"/>
      <c r="S13" s="241"/>
      <c r="T13" s="218"/>
      <c r="U13" s="218"/>
      <c r="V13" s="241"/>
      <c r="W13" s="241"/>
      <c r="X13" s="241"/>
      <c r="Y13" s="241"/>
      <c r="Z13" s="241"/>
      <c r="AA13" s="241"/>
      <c r="AB13" s="241"/>
      <c r="AC13" s="241"/>
      <c r="AD13" s="258"/>
      <c r="AE13" s="80">
        <f>COUNTA(C13:AD13)</f>
        <v>13</v>
      </c>
      <c r="AF13" s="81">
        <f t="shared" si="1"/>
        <v>9</v>
      </c>
      <c r="AG13" s="82">
        <f>COUNTA(C13:AD13)-COUNT(C13:AD13)-COUNTIF(C13:AD13,"N")</f>
        <v>4</v>
      </c>
      <c r="AH13" s="83">
        <f>COUNTIF(C13:AD13,"S")</f>
        <v>1</v>
      </c>
      <c r="AI13" s="77">
        <f>COUNTIF(C13:AD13,"T")</f>
        <v>0</v>
      </c>
      <c r="AJ13" s="84">
        <f>COUNTIF(C13:AD13,"K")</f>
        <v>0</v>
      </c>
      <c r="AK13" s="84">
        <f>COUNTIF(C13:AD13,"E")</f>
        <v>0</v>
      </c>
      <c r="AL13" s="85">
        <f>COUNTIF(C13:AD13,"H")</f>
        <v>3</v>
      </c>
      <c r="AM13" s="76">
        <f t="shared" si="8"/>
        <v>9</v>
      </c>
      <c r="AN13" s="77">
        <f t="shared" si="9"/>
        <v>0</v>
      </c>
      <c r="AO13" s="77">
        <f>COUNTIF(C13:AD13,90)</f>
        <v>7</v>
      </c>
      <c r="AP13" s="78">
        <f t="shared" si="11"/>
        <v>2</v>
      </c>
      <c r="AY13" s="79"/>
    </row>
    <row r="14" spans="1:51" ht="12.75">
      <c r="A14" s="75"/>
      <c r="B14" s="37" t="s">
        <v>86</v>
      </c>
      <c r="C14" s="199">
        <v>76</v>
      </c>
      <c r="D14" s="183">
        <v>90</v>
      </c>
      <c r="E14" s="183">
        <v>67</v>
      </c>
      <c r="F14" s="197" t="s">
        <v>37</v>
      </c>
      <c r="G14" s="183">
        <v>70</v>
      </c>
      <c r="H14" s="199">
        <v>90</v>
      </c>
      <c r="I14" s="183">
        <v>63</v>
      </c>
      <c r="J14" s="183">
        <v>90</v>
      </c>
      <c r="K14" s="197" t="s">
        <v>37</v>
      </c>
      <c r="L14" s="183">
        <v>90</v>
      </c>
      <c r="M14" s="197" t="s">
        <v>37</v>
      </c>
      <c r="N14" s="168">
        <v>90</v>
      </c>
      <c r="O14" s="192" t="s">
        <v>37</v>
      </c>
      <c r="P14" s="217"/>
      <c r="Q14" s="258"/>
      <c r="R14" s="218"/>
      <c r="S14" s="241"/>
      <c r="T14" s="241"/>
      <c r="U14" s="218"/>
      <c r="V14" s="258"/>
      <c r="W14" s="258"/>
      <c r="X14" s="258"/>
      <c r="Y14" s="218"/>
      <c r="Z14" s="241"/>
      <c r="AA14" s="258"/>
      <c r="AB14" s="218"/>
      <c r="AC14" s="218"/>
      <c r="AD14" s="258"/>
      <c r="AE14" s="80">
        <f>COUNTA(C14:AD14)</f>
        <v>13</v>
      </c>
      <c r="AF14" s="81">
        <f t="shared" si="1"/>
        <v>9</v>
      </c>
      <c r="AG14" s="82">
        <f>COUNTA(C14:AD14)-COUNT(C14:AD14)-COUNTIF(C14:AD14,"N")</f>
        <v>4</v>
      </c>
      <c r="AH14" s="83">
        <f>COUNTIF(C14:AD14,"S")</f>
        <v>0</v>
      </c>
      <c r="AI14" s="77">
        <f>COUNTIF(C14:AD14,"T")</f>
        <v>0</v>
      </c>
      <c r="AJ14" s="84">
        <f>COUNTIF(C14:AD14,"K")</f>
        <v>0</v>
      </c>
      <c r="AK14" s="84">
        <f>COUNTIF(C14:AD14,"E")</f>
        <v>0</v>
      </c>
      <c r="AL14" s="85">
        <f>COUNTIF(C14:AD14,"H")</f>
        <v>4</v>
      </c>
      <c r="AM14" s="76">
        <f t="shared" si="8"/>
        <v>9</v>
      </c>
      <c r="AN14" s="77">
        <f t="shared" si="9"/>
        <v>0</v>
      </c>
      <c r="AO14" s="77">
        <f>COUNTIF(C14:AD14,90)</f>
        <v>5</v>
      </c>
      <c r="AP14" s="78">
        <f t="shared" si="11"/>
        <v>4</v>
      </c>
      <c r="AY14" s="79"/>
    </row>
    <row r="15" spans="1:51" ht="12.75">
      <c r="A15" s="75"/>
      <c r="B15" s="37" t="s">
        <v>68</v>
      </c>
      <c r="C15" s="235">
        <v>67</v>
      </c>
      <c r="D15" s="197" t="s">
        <v>32</v>
      </c>
      <c r="E15" s="197" t="s">
        <v>32</v>
      </c>
      <c r="F15" s="197" t="s">
        <v>32</v>
      </c>
      <c r="G15" s="224">
        <v>35</v>
      </c>
      <c r="H15" s="199">
        <v>90</v>
      </c>
      <c r="I15" s="183">
        <v>75</v>
      </c>
      <c r="J15" s="183">
        <v>72</v>
      </c>
      <c r="K15" s="183">
        <v>90</v>
      </c>
      <c r="L15" s="183">
        <v>90</v>
      </c>
      <c r="M15" s="199">
        <v>22</v>
      </c>
      <c r="N15" s="192" t="s">
        <v>31</v>
      </c>
      <c r="O15" s="214">
        <v>17</v>
      </c>
      <c r="P15" s="219"/>
      <c r="Q15" s="218"/>
      <c r="R15" s="218"/>
      <c r="S15" s="218"/>
      <c r="T15" s="218"/>
      <c r="U15" s="218"/>
      <c r="V15" s="241"/>
      <c r="W15" s="258"/>
      <c r="X15" s="258"/>
      <c r="Y15" s="241"/>
      <c r="Z15" s="258"/>
      <c r="AA15" s="241"/>
      <c r="AB15" s="241"/>
      <c r="AC15" s="241"/>
      <c r="AD15" s="241"/>
      <c r="AE15" s="80">
        <f t="shared" si="0"/>
        <v>13</v>
      </c>
      <c r="AF15" s="81">
        <f t="shared" si="1"/>
        <v>9</v>
      </c>
      <c r="AG15" s="82">
        <f t="shared" si="2"/>
        <v>4</v>
      </c>
      <c r="AH15" s="83">
        <f t="shared" si="3"/>
        <v>1</v>
      </c>
      <c r="AI15" s="77">
        <f t="shared" si="4"/>
        <v>0</v>
      </c>
      <c r="AJ15" s="84">
        <f t="shared" si="5"/>
        <v>0</v>
      </c>
      <c r="AK15" s="84">
        <f t="shared" si="6"/>
        <v>3</v>
      </c>
      <c r="AL15" s="85">
        <f t="shared" si="7"/>
        <v>0</v>
      </c>
      <c r="AM15" s="76">
        <f>COUNTIF(C15:AD15,"&gt;45")+1</f>
        <v>7</v>
      </c>
      <c r="AN15" s="77">
        <f>COUNTIF(C15:AD15,"&lt;46")-1</f>
        <v>2</v>
      </c>
      <c r="AO15" s="77">
        <f t="shared" si="10"/>
        <v>3</v>
      </c>
      <c r="AP15" s="78">
        <f t="shared" si="11"/>
        <v>3</v>
      </c>
      <c r="AY15" s="79"/>
    </row>
    <row r="16" spans="1:51" ht="12.75">
      <c r="A16" s="75"/>
      <c r="B16" s="37" t="s">
        <v>73</v>
      </c>
      <c r="C16" s="198">
        <v>90</v>
      </c>
      <c r="D16" s="198">
        <v>90</v>
      </c>
      <c r="E16" s="198">
        <v>90</v>
      </c>
      <c r="F16" s="198">
        <v>90</v>
      </c>
      <c r="G16" s="237">
        <v>90</v>
      </c>
      <c r="H16" s="235">
        <v>75</v>
      </c>
      <c r="I16" s="223" t="s">
        <v>32</v>
      </c>
      <c r="J16" s="223" t="s">
        <v>32</v>
      </c>
      <c r="K16" s="223" t="s">
        <v>32</v>
      </c>
      <c r="L16" s="237">
        <v>90</v>
      </c>
      <c r="M16" s="223" t="s">
        <v>31</v>
      </c>
      <c r="N16" s="168">
        <v>90</v>
      </c>
      <c r="O16" s="167">
        <v>90</v>
      </c>
      <c r="P16" s="219"/>
      <c r="Q16" s="258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20"/>
      <c r="AE16" s="80">
        <f t="shared" si="0"/>
        <v>13</v>
      </c>
      <c r="AF16" s="81">
        <f t="shared" si="1"/>
        <v>9</v>
      </c>
      <c r="AG16" s="82">
        <f t="shared" si="2"/>
        <v>4</v>
      </c>
      <c r="AH16" s="83">
        <f t="shared" si="3"/>
        <v>1</v>
      </c>
      <c r="AI16" s="77">
        <f t="shared" si="4"/>
        <v>0</v>
      </c>
      <c r="AJ16" s="84">
        <f t="shared" si="5"/>
        <v>0</v>
      </c>
      <c r="AK16" s="84">
        <f t="shared" si="6"/>
        <v>3</v>
      </c>
      <c r="AL16" s="85">
        <f t="shared" si="7"/>
        <v>0</v>
      </c>
      <c r="AM16" s="76">
        <f>COUNTIF(C16:AD16,"&gt;45")</f>
        <v>9</v>
      </c>
      <c r="AN16" s="77">
        <f>COUNTIF(C16:AD16,"&lt;46")</f>
        <v>0</v>
      </c>
      <c r="AO16" s="77">
        <f t="shared" si="10"/>
        <v>8</v>
      </c>
      <c r="AP16" s="78">
        <f>COUNTIF(C16:AD16,"&gt;45")-COUNTIF(C16:AD16,90)-1</f>
        <v>0</v>
      </c>
      <c r="AY16" s="79"/>
    </row>
    <row r="17" spans="1:51" ht="12.75">
      <c r="A17" s="75"/>
      <c r="B17" s="37" t="s">
        <v>91</v>
      </c>
      <c r="C17" s="223" t="s">
        <v>37</v>
      </c>
      <c r="D17" s="221">
        <v>37</v>
      </c>
      <c r="E17" s="198">
        <v>90</v>
      </c>
      <c r="F17" s="198">
        <v>90</v>
      </c>
      <c r="G17" s="237">
        <v>63</v>
      </c>
      <c r="H17" s="198">
        <v>64</v>
      </c>
      <c r="I17" s="223" t="s">
        <v>37</v>
      </c>
      <c r="J17" s="223" t="s">
        <v>37</v>
      </c>
      <c r="K17" s="223" t="s">
        <v>37</v>
      </c>
      <c r="L17" s="221">
        <v>24</v>
      </c>
      <c r="M17" s="227">
        <v>68</v>
      </c>
      <c r="N17" s="167">
        <v>70</v>
      </c>
      <c r="O17" s="167">
        <v>90</v>
      </c>
      <c r="P17" s="217"/>
      <c r="Q17" s="241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217"/>
      <c r="AE17" s="80">
        <f t="shared" si="0"/>
        <v>13</v>
      </c>
      <c r="AF17" s="81">
        <f t="shared" si="1"/>
        <v>9</v>
      </c>
      <c r="AG17" s="82">
        <f t="shared" si="2"/>
        <v>4</v>
      </c>
      <c r="AH17" s="83">
        <f t="shared" si="3"/>
        <v>0</v>
      </c>
      <c r="AI17" s="77">
        <f t="shared" si="4"/>
        <v>0</v>
      </c>
      <c r="AJ17" s="84">
        <f t="shared" si="5"/>
        <v>0</v>
      </c>
      <c r="AK17" s="84">
        <f t="shared" si="6"/>
        <v>0</v>
      </c>
      <c r="AL17" s="85">
        <f t="shared" si="7"/>
        <v>4</v>
      </c>
      <c r="AM17" s="76">
        <f>COUNTIF(C17:AD17,"&gt;45")-1</f>
        <v>6</v>
      </c>
      <c r="AN17" s="77">
        <f>COUNTIF(C17:AD17,"&lt;46")+1</f>
        <v>3</v>
      </c>
      <c r="AO17" s="77">
        <f t="shared" si="10"/>
        <v>3</v>
      </c>
      <c r="AP17" s="78">
        <f>COUNTIF(C17:AD17,"&gt;45")-COUNTIF(C17:AD17,90)-1</f>
        <v>3</v>
      </c>
      <c r="AY17" s="79"/>
    </row>
    <row r="18" spans="1:51" ht="12.75">
      <c r="A18" s="75" t="s">
        <v>14</v>
      </c>
      <c r="B18" s="37" t="s">
        <v>82</v>
      </c>
      <c r="C18" s="223" t="s">
        <v>37</v>
      </c>
      <c r="D18" s="237">
        <v>69</v>
      </c>
      <c r="E18" s="223" t="s">
        <v>37</v>
      </c>
      <c r="F18" s="198">
        <v>90</v>
      </c>
      <c r="G18" s="237">
        <v>90</v>
      </c>
      <c r="H18" s="223" t="s">
        <v>37</v>
      </c>
      <c r="I18" s="221">
        <v>45</v>
      </c>
      <c r="J18" s="221">
        <v>25</v>
      </c>
      <c r="K18" s="223" t="s">
        <v>37</v>
      </c>
      <c r="L18" s="221">
        <v>11</v>
      </c>
      <c r="M18" s="198">
        <v>61</v>
      </c>
      <c r="N18" s="215">
        <v>20</v>
      </c>
      <c r="O18" s="192" t="s">
        <v>37</v>
      </c>
      <c r="P18" s="267"/>
      <c r="Q18" s="233"/>
      <c r="R18" s="192"/>
      <c r="S18" s="192"/>
      <c r="T18" s="192"/>
      <c r="U18" s="192"/>
      <c r="V18" s="192"/>
      <c r="W18" s="192"/>
      <c r="X18" s="192"/>
      <c r="Y18" s="192"/>
      <c r="Z18" s="215"/>
      <c r="AA18" s="214"/>
      <c r="AB18" s="215"/>
      <c r="AC18" s="215"/>
      <c r="AD18" s="220"/>
      <c r="AE18" s="80">
        <f t="shared" si="0"/>
        <v>13</v>
      </c>
      <c r="AF18" s="81">
        <f t="shared" si="1"/>
        <v>8</v>
      </c>
      <c r="AG18" s="82">
        <f t="shared" si="2"/>
        <v>5</v>
      </c>
      <c r="AH18" s="83">
        <f t="shared" si="3"/>
        <v>0</v>
      </c>
      <c r="AI18" s="77">
        <f t="shared" si="4"/>
        <v>0</v>
      </c>
      <c r="AJ18" s="84">
        <f t="shared" si="5"/>
        <v>0</v>
      </c>
      <c r="AK18" s="84">
        <f t="shared" si="6"/>
        <v>0</v>
      </c>
      <c r="AL18" s="85">
        <f t="shared" si="7"/>
        <v>5</v>
      </c>
      <c r="AM18" s="76">
        <f aca="true" t="shared" si="12" ref="AM18:AM27">COUNTIF(C18:AD18,"&gt;45")</f>
        <v>4</v>
      </c>
      <c r="AN18" s="77">
        <f aca="true" t="shared" si="13" ref="AN18:AN27">COUNTIF(C18:AD18,"&lt;46")</f>
        <v>4</v>
      </c>
      <c r="AO18" s="77">
        <f t="shared" si="10"/>
        <v>2</v>
      </c>
      <c r="AP18" s="78">
        <f>COUNTIF(C18:AD18,"&gt;45")-COUNTIF(C18:AD18,90)</f>
        <v>2</v>
      </c>
      <c r="AY18" s="79"/>
    </row>
    <row r="19" spans="1:51" ht="12.75">
      <c r="A19" s="75"/>
      <c r="B19" s="37" t="s">
        <v>67</v>
      </c>
      <c r="C19" s="198">
        <v>90</v>
      </c>
      <c r="D19" s="237">
        <v>90</v>
      </c>
      <c r="E19" s="223" t="s">
        <v>37</v>
      </c>
      <c r="F19" s="223" t="s">
        <v>37</v>
      </c>
      <c r="G19" s="237">
        <v>90</v>
      </c>
      <c r="H19" s="198">
        <v>90</v>
      </c>
      <c r="I19" s="237">
        <v>90</v>
      </c>
      <c r="J19" s="223" t="s">
        <v>37</v>
      </c>
      <c r="K19" s="237">
        <v>90</v>
      </c>
      <c r="L19" s="237">
        <v>70</v>
      </c>
      <c r="M19" s="223" t="s">
        <v>37</v>
      </c>
      <c r="N19" s="192" t="s">
        <v>37</v>
      </c>
      <c r="O19" s="167">
        <v>84</v>
      </c>
      <c r="P19" s="222"/>
      <c r="Q19" s="227"/>
      <c r="R19" s="224"/>
      <c r="S19" s="224"/>
      <c r="T19" s="224"/>
      <c r="U19" s="224"/>
      <c r="V19" s="224"/>
      <c r="W19" s="215"/>
      <c r="X19" s="224"/>
      <c r="Y19" s="224"/>
      <c r="Z19" s="224"/>
      <c r="AA19" s="224"/>
      <c r="AB19" s="224"/>
      <c r="AC19" s="224"/>
      <c r="AD19" s="244"/>
      <c r="AE19" s="80">
        <f t="shared" si="0"/>
        <v>13</v>
      </c>
      <c r="AF19" s="81">
        <f t="shared" si="1"/>
        <v>8</v>
      </c>
      <c r="AG19" s="82">
        <f t="shared" si="2"/>
        <v>5</v>
      </c>
      <c r="AH19" s="83">
        <f t="shared" si="3"/>
        <v>0</v>
      </c>
      <c r="AI19" s="77">
        <f t="shared" si="4"/>
        <v>0</v>
      </c>
      <c r="AJ19" s="84">
        <f t="shared" si="5"/>
        <v>0</v>
      </c>
      <c r="AK19" s="84">
        <f t="shared" si="6"/>
        <v>0</v>
      </c>
      <c r="AL19" s="85">
        <f t="shared" si="7"/>
        <v>5</v>
      </c>
      <c r="AM19" s="83">
        <f t="shared" si="12"/>
        <v>8</v>
      </c>
      <c r="AN19" s="77">
        <f t="shared" si="13"/>
        <v>0</v>
      </c>
      <c r="AO19" s="77">
        <f t="shared" si="10"/>
        <v>6</v>
      </c>
      <c r="AP19" s="78">
        <f>COUNTIF(C19:AD19,"&gt;45")-COUNTIF(C19:AD19,90)</f>
        <v>2</v>
      </c>
      <c r="AY19" s="79"/>
    </row>
    <row r="20" spans="1:51" ht="12.75">
      <c r="A20" s="75" t="s">
        <v>16</v>
      </c>
      <c r="B20" s="37" t="s">
        <v>90</v>
      </c>
      <c r="C20" s="223" t="s">
        <v>37</v>
      </c>
      <c r="D20" s="221">
        <v>21</v>
      </c>
      <c r="E20" s="227">
        <v>20</v>
      </c>
      <c r="F20" s="223" t="s">
        <v>37</v>
      </c>
      <c r="G20" s="227">
        <v>27</v>
      </c>
      <c r="H20" s="223" t="s">
        <v>93</v>
      </c>
      <c r="I20" s="223" t="s">
        <v>37</v>
      </c>
      <c r="J20" s="221">
        <v>18</v>
      </c>
      <c r="K20" s="221">
        <v>13</v>
      </c>
      <c r="L20" s="223" t="s">
        <v>93</v>
      </c>
      <c r="M20" s="223" t="s">
        <v>32</v>
      </c>
      <c r="N20" s="192" t="s">
        <v>32</v>
      </c>
      <c r="O20" s="214">
        <v>4</v>
      </c>
      <c r="P20" s="226"/>
      <c r="Q20" s="221"/>
      <c r="R20" s="193"/>
      <c r="S20" s="193"/>
      <c r="T20" s="193"/>
      <c r="U20" s="193"/>
      <c r="V20" s="193"/>
      <c r="W20" s="214"/>
      <c r="X20" s="193"/>
      <c r="Y20" s="193"/>
      <c r="Z20" s="193"/>
      <c r="AA20" s="193"/>
      <c r="AB20" s="193"/>
      <c r="AC20" s="193"/>
      <c r="AD20" s="314"/>
      <c r="AE20" s="80">
        <f>COUNTA(C20:AD20)</f>
        <v>13</v>
      </c>
      <c r="AF20" s="81">
        <f t="shared" si="1"/>
        <v>6</v>
      </c>
      <c r="AG20" s="82">
        <f>COUNTA(C20:AD20)-COUNT(C20:AD20)-COUNTIF(C20:AD20,"N")</f>
        <v>7</v>
      </c>
      <c r="AH20" s="83">
        <f>COUNTIF(C20:AD20,"S")</f>
        <v>0</v>
      </c>
      <c r="AI20" s="77">
        <f>COUNTIF(C20:AD20,"T")</f>
        <v>2</v>
      </c>
      <c r="AJ20" s="84">
        <f>COUNTIF(C20:AD20,"K")</f>
        <v>0</v>
      </c>
      <c r="AK20" s="84">
        <f>COUNTIF(C20:AD20,"E")</f>
        <v>2</v>
      </c>
      <c r="AL20" s="85">
        <f>COUNTIF(C20:AD20,"H")</f>
        <v>3</v>
      </c>
      <c r="AM20" s="76">
        <f>COUNTIF(C20:AD20,"&gt;45")</f>
        <v>0</v>
      </c>
      <c r="AN20" s="77">
        <f>COUNTIF(C20:AD20,"&lt;46")</f>
        <v>6</v>
      </c>
      <c r="AO20" s="77">
        <f>COUNTIF(C20:AD20,90)</f>
        <v>0</v>
      </c>
      <c r="AP20" s="78">
        <f>COUNTIF(C20:AD20,"&gt;45")-COUNTIF(C20:AD20,90)</f>
        <v>0</v>
      </c>
      <c r="AY20" s="79"/>
    </row>
    <row r="21" spans="1:51" ht="12.75">
      <c r="A21" s="75" t="s">
        <v>17</v>
      </c>
      <c r="B21" s="37" t="s">
        <v>65</v>
      </c>
      <c r="C21" s="223" t="s">
        <v>32</v>
      </c>
      <c r="D21" s="223" t="s">
        <v>32</v>
      </c>
      <c r="E21" s="235">
        <v>85</v>
      </c>
      <c r="F21" s="223" t="s">
        <v>32</v>
      </c>
      <c r="G21" s="223" t="s">
        <v>32</v>
      </c>
      <c r="H21" s="223" t="s">
        <v>32</v>
      </c>
      <c r="I21" s="223" t="s">
        <v>32</v>
      </c>
      <c r="J21" s="221">
        <v>18</v>
      </c>
      <c r="K21" s="221">
        <v>18</v>
      </c>
      <c r="L21" s="237">
        <v>66</v>
      </c>
      <c r="M21" s="235">
        <v>85</v>
      </c>
      <c r="N21" s="192" t="s">
        <v>32</v>
      </c>
      <c r="O21" s="192" t="s">
        <v>32</v>
      </c>
      <c r="P21" s="226"/>
      <c r="Q21" s="223"/>
      <c r="R21" s="197"/>
      <c r="S21" s="197"/>
      <c r="T21" s="197"/>
      <c r="U21" s="197"/>
      <c r="V21" s="197"/>
      <c r="W21" s="197"/>
      <c r="X21" s="197"/>
      <c r="Y21" s="193"/>
      <c r="Z21" s="224"/>
      <c r="AA21" s="224"/>
      <c r="AB21" s="224"/>
      <c r="AC21" s="224"/>
      <c r="AD21" s="197"/>
      <c r="AE21" s="80">
        <f>COUNTA(C21:AD21)</f>
        <v>13</v>
      </c>
      <c r="AF21" s="81">
        <f t="shared" si="1"/>
        <v>5</v>
      </c>
      <c r="AG21" s="82">
        <f>COUNTA(C21:AD21)-COUNT(C21:AD21)-COUNTIF(C21:AD21,"N")</f>
        <v>8</v>
      </c>
      <c r="AH21" s="83">
        <f>COUNTIF(C21:AD21,"S")</f>
        <v>0</v>
      </c>
      <c r="AI21" s="77">
        <f>COUNTIF(C21:AD21,"T")</f>
        <v>0</v>
      </c>
      <c r="AJ21" s="84">
        <f>COUNTIF(C21:AD21,"K")</f>
        <v>0</v>
      </c>
      <c r="AK21" s="84">
        <f>COUNTIF(C21:AD21,"E")</f>
        <v>8</v>
      </c>
      <c r="AL21" s="85">
        <f>COUNTIF(C21:AD21,"H")</f>
        <v>0</v>
      </c>
      <c r="AM21" s="76">
        <f>COUNTIF(C21:AD21,"&gt;45")</f>
        <v>3</v>
      </c>
      <c r="AN21" s="77">
        <f>COUNTIF(C21:AD21,"&lt;46")</f>
        <v>2</v>
      </c>
      <c r="AO21" s="77">
        <f>COUNTIF(C21:AD21,90)</f>
        <v>0</v>
      </c>
      <c r="AP21" s="78">
        <f>COUNTIF(C21:AD21,"&gt;45")-COUNTIF(C21:AD21,90)-2</f>
        <v>1</v>
      </c>
      <c r="AY21" s="79"/>
    </row>
    <row r="22" spans="1:51" ht="12.75">
      <c r="A22" s="75"/>
      <c r="B22" s="37" t="s">
        <v>66</v>
      </c>
      <c r="C22" s="223" t="s">
        <v>32</v>
      </c>
      <c r="D22" s="223" t="s">
        <v>32</v>
      </c>
      <c r="E22" s="223" t="s">
        <v>32</v>
      </c>
      <c r="F22" s="223" t="s">
        <v>32</v>
      </c>
      <c r="G22" s="223" t="s">
        <v>32</v>
      </c>
      <c r="H22" s="223" t="s">
        <v>32</v>
      </c>
      <c r="I22" s="223" t="s">
        <v>32</v>
      </c>
      <c r="J22" s="237">
        <v>90</v>
      </c>
      <c r="K22" s="223" t="s">
        <v>37</v>
      </c>
      <c r="L22" s="221">
        <v>36</v>
      </c>
      <c r="M22" s="198">
        <v>90</v>
      </c>
      <c r="N22" s="168">
        <v>90</v>
      </c>
      <c r="O22" s="167">
        <v>73</v>
      </c>
      <c r="P22" s="226"/>
      <c r="Q22" s="223"/>
      <c r="R22" s="197"/>
      <c r="S22" s="197"/>
      <c r="T22" s="197"/>
      <c r="U22" s="197"/>
      <c r="V22" s="197"/>
      <c r="W22" s="192"/>
      <c r="X22" s="197"/>
      <c r="Y22" s="197"/>
      <c r="Z22" s="224"/>
      <c r="AA22" s="224"/>
      <c r="AB22" s="224"/>
      <c r="AC22" s="224"/>
      <c r="AD22" s="236"/>
      <c r="AE22" s="80">
        <f t="shared" si="0"/>
        <v>13</v>
      </c>
      <c r="AF22" s="81">
        <f t="shared" si="1"/>
        <v>5</v>
      </c>
      <c r="AG22" s="82">
        <f t="shared" si="2"/>
        <v>8</v>
      </c>
      <c r="AH22" s="83">
        <f t="shared" si="3"/>
        <v>0</v>
      </c>
      <c r="AI22" s="77">
        <f t="shared" si="4"/>
        <v>0</v>
      </c>
      <c r="AJ22" s="84">
        <f t="shared" si="5"/>
        <v>0</v>
      </c>
      <c r="AK22" s="84">
        <f t="shared" si="6"/>
        <v>7</v>
      </c>
      <c r="AL22" s="85">
        <f t="shared" si="7"/>
        <v>1</v>
      </c>
      <c r="AM22" s="76">
        <f t="shared" si="12"/>
        <v>4</v>
      </c>
      <c r="AN22" s="77">
        <f t="shared" si="13"/>
        <v>1</v>
      </c>
      <c r="AO22" s="77">
        <f t="shared" si="10"/>
        <v>3</v>
      </c>
      <c r="AP22" s="78">
        <f aca="true" t="shared" si="14" ref="AP22:AP27">COUNTIF(C22:AD22,"&gt;45")-COUNTIF(C22:AD22,90)</f>
        <v>1</v>
      </c>
      <c r="AY22" s="79"/>
    </row>
    <row r="23" spans="1:51" ht="12.75">
      <c r="A23" s="75" t="s">
        <v>19</v>
      </c>
      <c r="B23" s="37" t="s">
        <v>69</v>
      </c>
      <c r="C23" s="223" t="s">
        <v>37</v>
      </c>
      <c r="D23" s="237">
        <v>90</v>
      </c>
      <c r="E23" s="223" t="s">
        <v>37</v>
      </c>
      <c r="F23" s="223" t="s">
        <v>37</v>
      </c>
      <c r="G23" s="223" t="s">
        <v>37</v>
      </c>
      <c r="H23" s="223" t="s">
        <v>37</v>
      </c>
      <c r="I23" s="221">
        <v>15</v>
      </c>
      <c r="J23" s="223" t="s">
        <v>37</v>
      </c>
      <c r="K23" s="223" t="s">
        <v>37</v>
      </c>
      <c r="L23" s="223" t="s">
        <v>37</v>
      </c>
      <c r="M23" s="227">
        <v>29</v>
      </c>
      <c r="N23" s="192" t="s">
        <v>37</v>
      </c>
      <c r="O23" s="192" t="s">
        <v>37</v>
      </c>
      <c r="P23" s="213"/>
      <c r="Q23" s="250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44"/>
      <c r="AE23" s="80">
        <f t="shared" si="0"/>
        <v>13</v>
      </c>
      <c r="AF23" s="81">
        <f t="shared" si="1"/>
        <v>3</v>
      </c>
      <c r="AG23" s="82">
        <f t="shared" si="2"/>
        <v>10</v>
      </c>
      <c r="AH23" s="83">
        <f t="shared" si="3"/>
        <v>0</v>
      </c>
      <c r="AI23" s="77">
        <f t="shared" si="4"/>
        <v>0</v>
      </c>
      <c r="AJ23" s="84">
        <f t="shared" si="5"/>
        <v>0</v>
      </c>
      <c r="AK23" s="84">
        <f t="shared" si="6"/>
        <v>0</v>
      </c>
      <c r="AL23" s="85">
        <f t="shared" si="7"/>
        <v>10</v>
      </c>
      <c r="AM23" s="76">
        <f t="shared" si="12"/>
        <v>1</v>
      </c>
      <c r="AN23" s="77">
        <f t="shared" si="13"/>
        <v>2</v>
      </c>
      <c r="AO23" s="77">
        <f t="shared" si="10"/>
        <v>1</v>
      </c>
      <c r="AP23" s="78">
        <f t="shared" si="14"/>
        <v>0</v>
      </c>
      <c r="AY23" s="79"/>
    </row>
    <row r="24" spans="1:51" ht="12.75">
      <c r="A24" s="75" t="s">
        <v>20</v>
      </c>
      <c r="B24" s="37" t="s">
        <v>81</v>
      </c>
      <c r="C24" s="198">
        <v>90</v>
      </c>
      <c r="D24" s="221">
        <v>0</v>
      </c>
      <c r="E24" s="223" t="s">
        <v>93</v>
      </c>
      <c r="F24" s="223" t="s">
        <v>93</v>
      </c>
      <c r="G24" s="223" t="s">
        <v>93</v>
      </c>
      <c r="H24" s="223" t="s">
        <v>93</v>
      </c>
      <c r="I24" s="223" t="s">
        <v>93</v>
      </c>
      <c r="J24" s="223" t="s">
        <v>93</v>
      </c>
      <c r="K24" s="223" t="s">
        <v>31</v>
      </c>
      <c r="L24" s="223" t="s">
        <v>31</v>
      </c>
      <c r="M24" s="223" t="s">
        <v>93</v>
      </c>
      <c r="N24" s="197" t="s">
        <v>31</v>
      </c>
      <c r="O24" s="197" t="s">
        <v>31</v>
      </c>
      <c r="P24" s="236"/>
      <c r="Q24" s="233"/>
      <c r="R24" s="197"/>
      <c r="S24" s="197"/>
      <c r="T24" s="197"/>
      <c r="U24" s="197"/>
      <c r="V24" s="197"/>
      <c r="W24" s="197"/>
      <c r="X24" s="197"/>
      <c r="Y24" s="193"/>
      <c r="Z24" s="224"/>
      <c r="AA24" s="224"/>
      <c r="AB24" s="224"/>
      <c r="AC24" s="224"/>
      <c r="AD24" s="236"/>
      <c r="AE24" s="80">
        <f t="shared" si="0"/>
        <v>13</v>
      </c>
      <c r="AF24" s="81">
        <f t="shared" si="1"/>
        <v>2</v>
      </c>
      <c r="AG24" s="82">
        <f t="shared" si="2"/>
        <v>11</v>
      </c>
      <c r="AH24" s="83">
        <f t="shared" si="3"/>
        <v>4</v>
      </c>
      <c r="AI24" s="77">
        <f t="shared" si="4"/>
        <v>7</v>
      </c>
      <c r="AJ24" s="84">
        <f t="shared" si="5"/>
        <v>0</v>
      </c>
      <c r="AK24" s="84">
        <f t="shared" si="6"/>
        <v>0</v>
      </c>
      <c r="AL24" s="85">
        <f t="shared" si="7"/>
        <v>0</v>
      </c>
      <c r="AM24" s="76">
        <f t="shared" si="12"/>
        <v>1</v>
      </c>
      <c r="AN24" s="77">
        <f t="shared" si="13"/>
        <v>1</v>
      </c>
      <c r="AO24" s="77">
        <f t="shared" si="10"/>
        <v>1</v>
      </c>
      <c r="AP24" s="78">
        <f t="shared" si="14"/>
        <v>0</v>
      </c>
      <c r="AY24" s="79"/>
    </row>
    <row r="25" spans="1:51" ht="12.75">
      <c r="A25" s="75" t="s">
        <v>21</v>
      </c>
      <c r="B25" s="37" t="s">
        <v>113</v>
      </c>
      <c r="C25" s="311" t="s">
        <v>114</v>
      </c>
      <c r="D25" s="311" t="s">
        <v>114</v>
      </c>
      <c r="E25" s="311" t="s">
        <v>114</v>
      </c>
      <c r="F25" s="311" t="s">
        <v>114</v>
      </c>
      <c r="G25" s="311" t="s">
        <v>114</v>
      </c>
      <c r="H25" s="311" t="s">
        <v>114</v>
      </c>
      <c r="I25" s="311" t="s">
        <v>114</v>
      </c>
      <c r="J25" s="311" t="s">
        <v>114</v>
      </c>
      <c r="K25" s="311" t="s">
        <v>114</v>
      </c>
      <c r="L25" s="311" t="s">
        <v>114</v>
      </c>
      <c r="M25" s="311" t="s">
        <v>114</v>
      </c>
      <c r="N25" s="312" t="s">
        <v>114</v>
      </c>
      <c r="O25" s="183">
        <v>86</v>
      </c>
      <c r="P25" s="217"/>
      <c r="Q25" s="223"/>
      <c r="R25" s="197"/>
      <c r="S25" s="197"/>
      <c r="T25" s="197"/>
      <c r="U25" s="197"/>
      <c r="V25" s="197"/>
      <c r="W25" s="197"/>
      <c r="X25" s="197"/>
      <c r="Y25" s="193"/>
      <c r="Z25" s="224"/>
      <c r="AA25" s="224"/>
      <c r="AB25" s="224"/>
      <c r="AC25" s="224"/>
      <c r="AD25" s="236"/>
      <c r="AE25" s="80">
        <f t="shared" si="0"/>
        <v>13</v>
      </c>
      <c r="AF25" s="81">
        <f t="shared" si="1"/>
        <v>1</v>
      </c>
      <c r="AG25" s="82">
        <f t="shared" si="2"/>
        <v>0</v>
      </c>
      <c r="AH25" s="83">
        <f t="shared" si="3"/>
        <v>0</v>
      </c>
      <c r="AI25" s="77">
        <f t="shared" si="4"/>
        <v>0</v>
      </c>
      <c r="AJ25" s="84">
        <f t="shared" si="5"/>
        <v>0</v>
      </c>
      <c r="AK25" s="84">
        <f t="shared" si="6"/>
        <v>0</v>
      </c>
      <c r="AL25" s="85">
        <f t="shared" si="7"/>
        <v>0</v>
      </c>
      <c r="AM25" s="76">
        <f t="shared" si="12"/>
        <v>1</v>
      </c>
      <c r="AN25" s="77">
        <f t="shared" si="13"/>
        <v>0</v>
      </c>
      <c r="AO25" s="77">
        <f t="shared" si="10"/>
        <v>0</v>
      </c>
      <c r="AP25" s="78">
        <f t="shared" si="14"/>
        <v>1</v>
      </c>
      <c r="AY25" s="79"/>
    </row>
    <row r="26" spans="1:51" ht="12.75">
      <c r="A26" s="75"/>
      <c r="B26" s="37" t="s">
        <v>80</v>
      </c>
      <c r="C26" s="227">
        <v>24</v>
      </c>
      <c r="D26" s="223" t="s">
        <v>93</v>
      </c>
      <c r="E26" s="223" t="s">
        <v>93</v>
      </c>
      <c r="F26" s="223" t="s">
        <v>93</v>
      </c>
      <c r="G26" s="223" t="s">
        <v>93</v>
      </c>
      <c r="H26" s="223" t="s">
        <v>93</v>
      </c>
      <c r="I26" s="223" t="s">
        <v>93</v>
      </c>
      <c r="J26" s="223" t="s">
        <v>93</v>
      </c>
      <c r="K26" s="223" t="s">
        <v>93</v>
      </c>
      <c r="L26" s="223" t="s">
        <v>93</v>
      </c>
      <c r="M26" s="223" t="s">
        <v>93</v>
      </c>
      <c r="N26" s="197" t="s">
        <v>93</v>
      </c>
      <c r="O26" s="197" t="s">
        <v>93</v>
      </c>
      <c r="P26" s="222"/>
      <c r="Q26" s="221"/>
      <c r="R26" s="197"/>
      <c r="S26" s="193"/>
      <c r="T26" s="197"/>
      <c r="U26" s="197"/>
      <c r="V26" s="197"/>
      <c r="W26" s="197"/>
      <c r="X26" s="197"/>
      <c r="Y26" s="193"/>
      <c r="Z26" s="224"/>
      <c r="AA26" s="224"/>
      <c r="AB26" s="224"/>
      <c r="AC26" s="224"/>
      <c r="AD26" s="197"/>
      <c r="AE26" s="80">
        <f t="shared" si="0"/>
        <v>13</v>
      </c>
      <c r="AF26" s="81">
        <f t="shared" si="1"/>
        <v>1</v>
      </c>
      <c r="AG26" s="82">
        <f t="shared" si="2"/>
        <v>12</v>
      </c>
      <c r="AH26" s="83">
        <f t="shared" si="3"/>
        <v>0</v>
      </c>
      <c r="AI26" s="77">
        <f t="shared" si="4"/>
        <v>12</v>
      </c>
      <c r="AJ26" s="84">
        <f t="shared" si="5"/>
        <v>0</v>
      </c>
      <c r="AK26" s="84">
        <f t="shared" si="6"/>
        <v>0</v>
      </c>
      <c r="AL26" s="85">
        <f t="shared" si="7"/>
        <v>0</v>
      </c>
      <c r="AM26" s="76">
        <f t="shared" si="12"/>
        <v>0</v>
      </c>
      <c r="AN26" s="77">
        <f t="shared" si="13"/>
        <v>1</v>
      </c>
      <c r="AO26" s="77">
        <f t="shared" si="10"/>
        <v>0</v>
      </c>
      <c r="AP26" s="78">
        <f t="shared" si="14"/>
        <v>0</v>
      </c>
      <c r="AY26" s="79"/>
    </row>
    <row r="27" spans="1:51" ht="13.5" thickBot="1">
      <c r="A27" s="75"/>
      <c r="B27" s="44" t="s">
        <v>78</v>
      </c>
      <c r="C27" s="238">
        <v>14</v>
      </c>
      <c r="D27" s="228" t="s">
        <v>93</v>
      </c>
      <c r="E27" s="228" t="s">
        <v>37</v>
      </c>
      <c r="F27" s="228" t="s">
        <v>37</v>
      </c>
      <c r="G27" s="228" t="s">
        <v>37</v>
      </c>
      <c r="H27" s="228" t="s">
        <v>93</v>
      </c>
      <c r="I27" s="228" t="s">
        <v>93</v>
      </c>
      <c r="J27" s="228" t="s">
        <v>37</v>
      </c>
      <c r="K27" s="228" t="s">
        <v>37</v>
      </c>
      <c r="L27" s="228" t="s">
        <v>37</v>
      </c>
      <c r="M27" s="228" t="s">
        <v>93</v>
      </c>
      <c r="N27" s="254" t="s">
        <v>93</v>
      </c>
      <c r="O27" s="254" t="s">
        <v>93</v>
      </c>
      <c r="P27" s="255"/>
      <c r="Q27" s="253"/>
      <c r="R27" s="254"/>
      <c r="S27" s="254"/>
      <c r="T27" s="254"/>
      <c r="U27" s="254"/>
      <c r="V27" s="254"/>
      <c r="W27" s="254"/>
      <c r="X27" s="254"/>
      <c r="Y27" s="259"/>
      <c r="Z27" s="260"/>
      <c r="AA27" s="260"/>
      <c r="AB27" s="260"/>
      <c r="AC27" s="260"/>
      <c r="AD27" s="261"/>
      <c r="AE27" s="89">
        <f t="shared" si="0"/>
        <v>13</v>
      </c>
      <c r="AF27" s="90">
        <f t="shared" si="1"/>
        <v>1</v>
      </c>
      <c r="AG27" s="91">
        <f t="shared" si="2"/>
        <v>12</v>
      </c>
      <c r="AH27" s="92">
        <f t="shared" si="3"/>
        <v>0</v>
      </c>
      <c r="AI27" s="93">
        <f t="shared" si="4"/>
        <v>6</v>
      </c>
      <c r="AJ27" s="93">
        <f t="shared" si="5"/>
        <v>0</v>
      </c>
      <c r="AK27" s="93">
        <f t="shared" si="6"/>
        <v>0</v>
      </c>
      <c r="AL27" s="94">
        <f t="shared" si="7"/>
        <v>6</v>
      </c>
      <c r="AM27" s="92">
        <f t="shared" si="12"/>
        <v>0</v>
      </c>
      <c r="AN27" s="93">
        <f t="shared" si="13"/>
        <v>1</v>
      </c>
      <c r="AO27" s="93">
        <f t="shared" si="10"/>
        <v>0</v>
      </c>
      <c r="AP27" s="94">
        <f t="shared" si="14"/>
        <v>0</v>
      </c>
      <c r="AY27" s="79"/>
    </row>
    <row r="28" spans="1:51" ht="6" customHeight="1" thickBot="1" thickTop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95"/>
      <c r="AG28" s="95"/>
      <c r="AL28" s="7"/>
      <c r="AY28" s="79"/>
    </row>
    <row r="29" spans="1:42" ht="14.25" thickBot="1" thickTop="1">
      <c r="A29" s="7"/>
      <c r="B29" s="49" t="s">
        <v>39</v>
      </c>
      <c r="C29" s="7"/>
      <c r="D29" s="50"/>
      <c r="E29" s="318" t="s">
        <v>40</v>
      </c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20"/>
      <c r="AB29" s="7"/>
      <c r="AC29" s="96"/>
      <c r="AD29" s="97" t="s">
        <v>47</v>
      </c>
      <c r="AE29" s="98" t="s">
        <v>54</v>
      </c>
      <c r="AF29" s="338" t="s">
        <v>55</v>
      </c>
      <c r="AG29" s="339"/>
      <c r="AH29" s="339"/>
      <c r="AI29" s="339"/>
      <c r="AJ29" s="339"/>
      <c r="AK29" s="339"/>
      <c r="AL29" s="339"/>
      <c r="AM29" s="339"/>
      <c r="AN29" s="339"/>
      <c r="AO29" s="339"/>
      <c r="AP29" s="340"/>
    </row>
    <row r="30" spans="1:42" ht="13.5" thickTop="1">
      <c r="A30" s="7"/>
      <c r="B30" s="7"/>
      <c r="D30" s="52"/>
      <c r="E30" s="321" t="s">
        <v>41</v>
      </c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3"/>
      <c r="AC30" s="99"/>
      <c r="AD30" s="100" t="s">
        <v>48</v>
      </c>
      <c r="AE30" s="101" t="s">
        <v>54</v>
      </c>
      <c r="AF30" s="324" t="s">
        <v>56</v>
      </c>
      <c r="AG30" s="325"/>
      <c r="AH30" s="325"/>
      <c r="AI30" s="325"/>
      <c r="AJ30" s="325"/>
      <c r="AK30" s="325"/>
      <c r="AL30" s="325"/>
      <c r="AM30" s="325"/>
      <c r="AN30" s="325"/>
      <c r="AO30" s="325"/>
      <c r="AP30" s="326"/>
    </row>
    <row r="31" spans="1:42" ht="12.75">
      <c r="A31" s="7"/>
      <c r="B31" s="7"/>
      <c r="D31" s="53" t="s">
        <v>31</v>
      </c>
      <c r="E31" s="321" t="s">
        <v>42</v>
      </c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3"/>
      <c r="AC31" s="99"/>
      <c r="AD31" s="100" t="s">
        <v>50</v>
      </c>
      <c r="AE31" s="101" t="s">
        <v>54</v>
      </c>
      <c r="AF31" s="324" t="s">
        <v>57</v>
      </c>
      <c r="AG31" s="325"/>
      <c r="AH31" s="325"/>
      <c r="AI31" s="325"/>
      <c r="AJ31" s="325"/>
      <c r="AK31" s="325"/>
      <c r="AL31" s="325"/>
      <c r="AM31" s="325"/>
      <c r="AN31" s="325"/>
      <c r="AO31" s="325"/>
      <c r="AP31" s="326"/>
    </row>
    <row r="32" spans="1:42" ht="12.75">
      <c r="A32" s="7"/>
      <c r="B32" s="7"/>
      <c r="D32" s="53" t="s">
        <v>32</v>
      </c>
      <c r="E32" s="205" t="s">
        <v>95</v>
      </c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7"/>
      <c r="AC32" s="99"/>
      <c r="AD32" s="100" t="s">
        <v>52</v>
      </c>
      <c r="AE32" s="101" t="s">
        <v>54</v>
      </c>
      <c r="AF32" s="324" t="s">
        <v>58</v>
      </c>
      <c r="AG32" s="325"/>
      <c r="AH32" s="325"/>
      <c r="AI32" s="325"/>
      <c r="AJ32" s="325"/>
      <c r="AK32" s="325"/>
      <c r="AL32" s="325"/>
      <c r="AM32" s="325"/>
      <c r="AN32" s="325"/>
      <c r="AO32" s="325"/>
      <c r="AP32" s="326"/>
    </row>
    <row r="33" spans="1:42" ht="13.5" thickBot="1">
      <c r="A33" s="7"/>
      <c r="B33" s="7"/>
      <c r="D33" s="53" t="s">
        <v>38</v>
      </c>
      <c r="E33" s="205" t="s">
        <v>98</v>
      </c>
      <c r="F33" s="206"/>
      <c r="G33" s="206"/>
      <c r="H33" s="206"/>
      <c r="I33" s="206"/>
      <c r="J33" s="262" t="s">
        <v>97</v>
      </c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7"/>
      <c r="AC33" s="102"/>
      <c r="AD33" s="103" t="s">
        <v>53</v>
      </c>
      <c r="AE33" s="104" t="s">
        <v>54</v>
      </c>
      <c r="AF33" s="327" t="s">
        <v>59</v>
      </c>
      <c r="AG33" s="328"/>
      <c r="AH33" s="328"/>
      <c r="AI33" s="328"/>
      <c r="AJ33" s="328"/>
      <c r="AK33" s="328"/>
      <c r="AL33" s="328"/>
      <c r="AM33" s="328"/>
      <c r="AN33" s="328"/>
      <c r="AO33" s="328"/>
      <c r="AP33" s="329"/>
    </row>
    <row r="34" spans="4:38" ht="13.5" thickTop="1">
      <c r="D34" s="53" t="s">
        <v>93</v>
      </c>
      <c r="E34" s="321" t="s">
        <v>84</v>
      </c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3"/>
      <c r="AL34" s="7"/>
    </row>
    <row r="35" spans="2:42" ht="13.5" thickBot="1">
      <c r="B35" s="105"/>
      <c r="C35" s="106"/>
      <c r="D35" s="54" t="s">
        <v>37</v>
      </c>
      <c r="E35" s="315" t="s">
        <v>43</v>
      </c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7"/>
      <c r="AB35" s="101"/>
      <c r="AC35" s="101"/>
      <c r="AD35" s="101"/>
      <c r="AE35" s="108"/>
      <c r="AF35" s="109"/>
      <c r="AG35" s="109"/>
      <c r="AH35" s="101"/>
      <c r="AI35" s="101"/>
      <c r="AJ35" s="101"/>
      <c r="AK35" s="101"/>
      <c r="AL35" s="101"/>
      <c r="AM35" s="101"/>
      <c r="AN35" s="101"/>
      <c r="AO35" s="101"/>
      <c r="AP35" s="101"/>
    </row>
    <row r="36" spans="2:42" ht="13.5" thickTop="1">
      <c r="B36" s="105"/>
      <c r="C36" s="110"/>
      <c r="D36" s="106"/>
      <c r="E36" s="106"/>
      <c r="F36" s="106"/>
      <c r="G36" s="106"/>
      <c r="H36" s="106"/>
      <c r="I36" s="106"/>
      <c r="J36" s="105"/>
      <c r="K36" s="106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8"/>
      <c r="AF36" s="109"/>
      <c r="AG36" s="109"/>
      <c r="AH36" s="101"/>
      <c r="AI36" s="101"/>
      <c r="AJ36" s="101"/>
      <c r="AK36" s="101"/>
      <c r="AL36" s="101"/>
      <c r="AM36" s="101"/>
      <c r="AN36" s="101"/>
      <c r="AO36" s="101"/>
      <c r="AP36" s="101"/>
    </row>
    <row r="37" spans="2:42" ht="12.75">
      <c r="B37" s="105"/>
      <c r="C37" s="106"/>
      <c r="D37" s="106"/>
      <c r="E37" s="106"/>
      <c r="F37" s="106"/>
      <c r="G37" s="106"/>
      <c r="H37" s="107"/>
      <c r="I37" s="106"/>
      <c r="J37" s="105"/>
      <c r="K37" s="106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8"/>
      <c r="AF37" s="109"/>
      <c r="AG37" s="109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ht="12.75">
      <c r="AL38" s="7"/>
    </row>
    <row r="39" ht="12.75">
      <c r="AL39" s="7"/>
    </row>
    <row r="40" ht="12.75">
      <c r="AL40" s="7"/>
    </row>
    <row r="41" ht="12.75">
      <c r="AL41" s="7"/>
    </row>
    <row r="42" ht="12.75">
      <c r="AL42" s="7"/>
    </row>
    <row r="43" ht="12.75">
      <c r="AL43" s="7"/>
    </row>
    <row r="44" ht="12.75">
      <c r="AL44" s="7"/>
    </row>
    <row r="45" ht="12.75">
      <c r="AL45" s="7"/>
    </row>
    <row r="46" ht="12.75">
      <c r="AL46" s="7"/>
    </row>
    <row r="47" ht="12.75">
      <c r="AL47" s="7"/>
    </row>
    <row r="48" ht="12.75">
      <c r="AL48" s="7"/>
    </row>
    <row r="49" ht="12.75">
      <c r="AL49" s="7"/>
    </row>
    <row r="50" ht="12.75">
      <c r="AL50" s="7"/>
    </row>
    <row r="51" ht="12.75">
      <c r="AL51" s="7"/>
    </row>
    <row r="52" ht="12.75">
      <c r="AL52" s="7"/>
    </row>
    <row r="53" ht="12.75">
      <c r="AL53" s="7"/>
    </row>
    <row r="54" ht="12.75">
      <c r="AL54" s="7"/>
    </row>
    <row r="55" ht="12.75">
      <c r="AL55" s="7"/>
    </row>
    <row r="56" ht="12.75">
      <c r="AL56" s="7"/>
    </row>
    <row r="57" ht="12.75">
      <c r="AL57" s="7"/>
    </row>
    <row r="58" ht="12.75">
      <c r="AL58" s="7"/>
    </row>
    <row r="59" ht="12.75">
      <c r="AL59" s="7"/>
    </row>
    <row r="60" ht="12.75">
      <c r="AL60" s="7"/>
    </row>
    <row r="61" ht="12.75">
      <c r="AL61" s="7"/>
    </row>
    <row r="62" ht="12.75">
      <c r="AL62" s="7"/>
    </row>
    <row r="63" ht="12.75">
      <c r="AL63" s="7"/>
    </row>
    <row r="64" ht="12.75">
      <c r="AL64" s="7"/>
    </row>
    <row r="65" ht="12.75">
      <c r="AL65" s="7"/>
    </row>
    <row r="66" ht="12.75">
      <c r="AL66" s="7"/>
    </row>
    <row r="67" ht="12.75">
      <c r="AL67" s="7"/>
    </row>
    <row r="68" ht="12.75">
      <c r="AL68" s="7"/>
    </row>
    <row r="69" ht="12.75">
      <c r="AL69" s="7"/>
    </row>
    <row r="70" ht="12.75">
      <c r="AL70" s="7"/>
    </row>
    <row r="71" ht="12.75">
      <c r="AL71" s="7"/>
    </row>
    <row r="72" ht="12.75">
      <c r="AL72" s="7"/>
    </row>
    <row r="73" ht="12.75">
      <c r="AL73" s="7"/>
    </row>
    <row r="74" ht="12.75">
      <c r="AL74" s="7"/>
    </row>
    <row r="75" ht="12.75">
      <c r="AL75" s="7"/>
    </row>
    <row r="76" ht="12.75">
      <c r="AL76" s="7"/>
    </row>
    <row r="77" ht="12.75">
      <c r="AL77" s="7"/>
    </row>
    <row r="78" ht="12.75">
      <c r="AL78" s="7"/>
    </row>
    <row r="79" ht="12.75">
      <c r="AL79" s="7"/>
    </row>
    <row r="80" ht="12.75">
      <c r="AL80" s="7"/>
    </row>
    <row r="81" ht="12.75">
      <c r="AL81" s="7"/>
    </row>
    <row r="82" ht="12.75">
      <c r="AL82" s="7"/>
    </row>
    <row r="83" ht="12.75">
      <c r="AL83" s="7"/>
    </row>
    <row r="84" ht="12.75">
      <c r="AL84" s="7"/>
    </row>
    <row r="85" ht="12.75">
      <c r="AL85" s="7"/>
    </row>
    <row r="86" ht="12.75">
      <c r="AL86" s="7"/>
    </row>
    <row r="87" ht="12.75">
      <c r="AL87" s="7"/>
    </row>
    <row r="88" ht="12.75">
      <c r="AL88" s="7"/>
    </row>
    <row r="89" ht="12.75">
      <c r="AL89" s="7"/>
    </row>
    <row r="90" ht="12.75">
      <c r="AL90" s="7"/>
    </row>
    <row r="91" ht="12.75">
      <c r="AL91" s="7"/>
    </row>
    <row r="92" ht="12.75">
      <c r="AL92" s="7"/>
    </row>
    <row r="93" ht="12.75">
      <c r="AL93" s="7"/>
    </row>
    <row r="94" ht="12.75">
      <c r="AL94" s="7"/>
    </row>
    <row r="95" ht="12.75">
      <c r="AL95" s="7"/>
    </row>
    <row r="96" ht="12.75">
      <c r="AL96" s="7"/>
    </row>
    <row r="97" ht="12.75">
      <c r="AL97" s="7"/>
    </row>
    <row r="98" ht="12.75">
      <c r="AL98" s="7"/>
    </row>
    <row r="99" ht="12.75">
      <c r="AL99" s="7"/>
    </row>
    <row r="100" ht="12.75">
      <c r="AL100" s="7"/>
    </row>
    <row r="101" ht="12.75">
      <c r="AL101" s="7"/>
    </row>
    <row r="102" ht="12.75">
      <c r="AL102" s="7"/>
    </row>
    <row r="103" ht="12.75">
      <c r="AL103" s="7"/>
    </row>
    <row r="104" ht="12.75">
      <c r="AL104" s="7"/>
    </row>
    <row r="105" ht="12.75">
      <c r="AL105" s="7"/>
    </row>
    <row r="106" ht="12.75">
      <c r="AL106" s="7"/>
    </row>
    <row r="107" ht="12.75">
      <c r="AL107" s="7"/>
    </row>
    <row r="108" ht="12.75">
      <c r="AL108" s="7"/>
    </row>
    <row r="109" ht="12.75">
      <c r="AL109" s="7"/>
    </row>
    <row r="110" ht="12.75">
      <c r="AL110" s="7"/>
    </row>
    <row r="111" ht="12.75">
      <c r="AL111" s="7"/>
    </row>
    <row r="112" ht="12.75">
      <c r="AL112" s="7"/>
    </row>
    <row r="113" ht="12.75">
      <c r="AL113" s="7"/>
    </row>
    <row r="114" ht="12.75">
      <c r="AL114" s="7"/>
    </row>
    <row r="115" ht="12.75">
      <c r="AL115" s="7"/>
    </row>
    <row r="116" ht="12.75">
      <c r="AL116" s="7"/>
    </row>
    <row r="117" ht="12.75">
      <c r="AL117" s="7"/>
    </row>
    <row r="118" ht="12.75">
      <c r="AL118" s="7"/>
    </row>
    <row r="119" ht="12.75">
      <c r="AL119" s="7"/>
    </row>
    <row r="120" ht="12.75">
      <c r="AL120" s="7"/>
    </row>
    <row r="121" ht="12.75">
      <c r="AL121" s="7"/>
    </row>
    <row r="122" ht="12.75">
      <c r="AL122" s="7"/>
    </row>
    <row r="123" ht="12.75">
      <c r="AL123" s="7"/>
    </row>
    <row r="124" ht="12.75">
      <c r="AL124" s="7"/>
    </row>
    <row r="125" ht="12.75">
      <c r="AL125" s="7"/>
    </row>
    <row r="126" ht="12.75">
      <c r="AL126" s="7"/>
    </row>
    <row r="127" ht="12.75">
      <c r="AL127" s="7"/>
    </row>
    <row r="128" ht="12.75">
      <c r="AL128" s="7"/>
    </row>
    <row r="129" ht="12.75">
      <c r="AL129" s="7"/>
    </row>
    <row r="130" ht="12.75">
      <c r="AL130" s="7"/>
    </row>
    <row r="131" ht="12.75">
      <c r="AL131" s="7"/>
    </row>
    <row r="132" ht="12.75">
      <c r="AL132" s="7"/>
    </row>
    <row r="133" ht="12.75">
      <c r="AL133" s="7"/>
    </row>
    <row r="134" ht="12.75">
      <c r="AL134" s="7"/>
    </row>
    <row r="135" ht="12.75">
      <c r="AL135" s="7"/>
    </row>
    <row r="136" ht="12.75">
      <c r="AL136" s="7"/>
    </row>
    <row r="137" ht="12.75">
      <c r="AL137" s="7"/>
    </row>
    <row r="138" ht="12.75">
      <c r="AL138" s="7"/>
    </row>
    <row r="139" ht="12.75">
      <c r="AL139" s="7"/>
    </row>
    <row r="140" ht="12.75">
      <c r="AL140" s="7"/>
    </row>
    <row r="141" ht="12.75">
      <c r="AL141" s="7"/>
    </row>
    <row r="142" ht="12.75">
      <c r="AL142" s="7"/>
    </row>
    <row r="143" ht="12.75">
      <c r="AL143" s="7"/>
    </row>
    <row r="144" ht="12.75">
      <c r="AL144" s="7"/>
    </row>
    <row r="145" ht="12.75">
      <c r="AL145" s="7"/>
    </row>
    <row r="146" ht="12.75">
      <c r="AL146" s="7"/>
    </row>
    <row r="147" ht="12.75">
      <c r="AL147" s="7"/>
    </row>
    <row r="148" ht="12.75">
      <c r="AL148" s="7"/>
    </row>
    <row r="149" ht="12.75">
      <c r="AL149" s="7"/>
    </row>
    <row r="150" ht="12.75">
      <c r="AL150" s="7"/>
    </row>
    <row r="151" ht="12.75">
      <c r="AL151" s="7"/>
    </row>
    <row r="152" ht="12.75">
      <c r="AL152" s="7"/>
    </row>
    <row r="153" ht="12.75">
      <c r="AL153" s="7"/>
    </row>
    <row r="154" ht="12.75">
      <c r="AL154" s="7"/>
    </row>
    <row r="155" ht="12.75">
      <c r="AL155" s="7"/>
    </row>
    <row r="156" ht="12.75">
      <c r="AL156" s="7"/>
    </row>
    <row r="157" ht="12.75">
      <c r="AL157" s="7"/>
    </row>
    <row r="158" ht="12.75">
      <c r="AL158" s="7"/>
    </row>
    <row r="159" ht="12.75">
      <c r="AL159" s="7"/>
    </row>
    <row r="160" ht="12.75">
      <c r="AL160" s="7"/>
    </row>
    <row r="161" ht="12.75">
      <c r="AL161" s="7"/>
    </row>
    <row r="162" ht="12.75">
      <c r="AL162" s="7"/>
    </row>
    <row r="163" ht="12.75">
      <c r="AL163" s="7"/>
    </row>
    <row r="164" ht="12.75">
      <c r="AL164" s="7"/>
    </row>
    <row r="165" ht="12.75">
      <c r="AL165" s="7"/>
    </row>
    <row r="166" ht="12.75">
      <c r="AL166" s="7"/>
    </row>
    <row r="167" ht="12.75">
      <c r="AL167" s="7"/>
    </row>
    <row r="168" ht="12.75">
      <c r="AL168" s="7"/>
    </row>
    <row r="169" ht="12.75">
      <c r="AL169" s="7"/>
    </row>
    <row r="170" ht="12.75">
      <c r="AL170" s="7"/>
    </row>
    <row r="171" ht="12.75">
      <c r="AL171" s="7"/>
    </row>
    <row r="172" ht="12.75">
      <c r="AL172" s="7"/>
    </row>
    <row r="173" ht="12.75">
      <c r="AL173" s="7"/>
    </row>
    <row r="174" ht="12.75">
      <c r="AL174" s="7"/>
    </row>
    <row r="175" ht="12.75">
      <c r="AL175" s="7"/>
    </row>
    <row r="176" ht="12.75">
      <c r="AL176" s="7"/>
    </row>
    <row r="177" ht="12.75">
      <c r="AL177" s="7"/>
    </row>
    <row r="178" ht="12.75">
      <c r="AL178" s="7"/>
    </row>
    <row r="179" ht="12.75">
      <c r="AL179" s="7"/>
    </row>
    <row r="180" ht="12.75">
      <c r="AL180" s="7"/>
    </row>
    <row r="181" ht="12.75">
      <c r="AL181" s="7"/>
    </row>
    <row r="182" ht="12.75">
      <c r="AL182" s="7"/>
    </row>
    <row r="183" ht="12.75">
      <c r="AL183" s="7"/>
    </row>
    <row r="184" ht="12.75">
      <c r="AL184" s="7"/>
    </row>
    <row r="185" ht="12.75">
      <c r="AL185" s="7"/>
    </row>
    <row r="186" ht="12.75">
      <c r="AL186" s="7"/>
    </row>
    <row r="187" ht="12.75">
      <c r="AL187" s="7"/>
    </row>
    <row r="188" ht="12.75">
      <c r="AL188" s="7"/>
    </row>
    <row r="189" ht="12.75">
      <c r="AL189" s="7"/>
    </row>
    <row r="190" ht="12.75">
      <c r="AL190" s="7"/>
    </row>
    <row r="191" ht="12.75">
      <c r="AL191" s="7"/>
    </row>
    <row r="192" ht="12.75">
      <c r="AL192" s="7"/>
    </row>
    <row r="193" ht="12.75">
      <c r="AL193" s="7"/>
    </row>
    <row r="194" ht="12.75">
      <c r="AL194" s="7"/>
    </row>
    <row r="195" ht="12.75">
      <c r="AL195" s="7"/>
    </row>
    <row r="196" ht="12.75">
      <c r="AL196" s="7"/>
    </row>
    <row r="197" ht="12.75">
      <c r="AL197" s="7"/>
    </row>
    <row r="198" ht="12.75">
      <c r="AL198" s="7"/>
    </row>
    <row r="199" ht="12.75">
      <c r="AL199" s="7"/>
    </row>
    <row r="200" ht="12.75">
      <c r="AL200" s="7"/>
    </row>
    <row r="201" ht="12.75">
      <c r="AL201" s="7"/>
    </row>
    <row r="202" ht="12.75">
      <c r="AL202" s="7"/>
    </row>
    <row r="203" ht="12.75">
      <c r="AL203" s="7"/>
    </row>
    <row r="204" ht="12.75">
      <c r="AL204" s="7"/>
    </row>
    <row r="205" ht="12.75">
      <c r="AL205" s="7"/>
    </row>
    <row r="206" ht="12.75">
      <c r="AL206" s="7"/>
    </row>
    <row r="207" ht="12.75">
      <c r="AL207" s="7"/>
    </row>
    <row r="208" ht="12.75">
      <c r="AL208" s="7"/>
    </row>
    <row r="209" ht="12.75">
      <c r="AL209" s="7"/>
    </row>
    <row r="210" ht="12.75">
      <c r="AL210" s="7"/>
    </row>
    <row r="211" ht="12.75">
      <c r="AL211" s="7"/>
    </row>
    <row r="212" ht="12.75">
      <c r="AL212" s="7"/>
    </row>
    <row r="213" ht="12.75">
      <c r="AL213" s="7"/>
    </row>
    <row r="214" ht="12.75">
      <c r="AL214" s="7"/>
    </row>
    <row r="215" ht="12.75">
      <c r="AL215" s="7"/>
    </row>
    <row r="216" ht="12.75">
      <c r="AL216" s="7"/>
    </row>
    <row r="217" ht="12.75">
      <c r="AL217" s="7"/>
    </row>
    <row r="218" ht="12.75">
      <c r="AL218" s="7"/>
    </row>
    <row r="219" ht="12.75">
      <c r="AL219" s="7"/>
    </row>
    <row r="220" ht="12.75">
      <c r="AL220" s="7"/>
    </row>
    <row r="221" ht="12.75">
      <c r="AL221" s="7"/>
    </row>
    <row r="222" ht="12.75">
      <c r="AL222" s="7"/>
    </row>
    <row r="223" ht="12.75">
      <c r="AL223" s="7"/>
    </row>
    <row r="224" ht="12.75">
      <c r="AL224" s="7"/>
    </row>
    <row r="225" ht="12.75">
      <c r="AL225" s="7"/>
    </row>
    <row r="226" ht="12.75">
      <c r="AL226" s="7"/>
    </row>
    <row r="227" ht="12.75">
      <c r="AL227" s="7"/>
    </row>
    <row r="228" ht="12.75">
      <c r="AL228" s="7"/>
    </row>
    <row r="229" ht="12.75">
      <c r="AL229" s="7"/>
    </row>
    <row r="230" ht="12.75">
      <c r="AL230" s="7"/>
    </row>
    <row r="231" ht="12.75">
      <c r="AL231" s="7"/>
    </row>
    <row r="232" ht="12.75">
      <c r="AL232" s="7"/>
    </row>
    <row r="233" ht="12.75">
      <c r="AL233" s="7"/>
    </row>
    <row r="234" ht="12.75">
      <c r="AL234" s="7"/>
    </row>
    <row r="235" ht="12.75">
      <c r="AL235" s="7"/>
    </row>
    <row r="236" ht="12.75">
      <c r="AL236" s="7"/>
    </row>
    <row r="237" ht="12.75">
      <c r="AL237" s="7"/>
    </row>
    <row r="238" ht="12.75">
      <c r="AL238" s="7"/>
    </row>
    <row r="239" ht="12.75">
      <c r="AL239" s="7"/>
    </row>
    <row r="240" ht="12.75">
      <c r="AL240" s="7"/>
    </row>
    <row r="241" ht="12.75">
      <c r="AL241" s="7"/>
    </row>
    <row r="242" ht="12.75">
      <c r="AL242" s="7"/>
    </row>
    <row r="243" ht="12.75">
      <c r="AL243" s="7"/>
    </row>
    <row r="244" ht="12.75">
      <c r="AL244" s="7"/>
    </row>
    <row r="245" ht="12.75">
      <c r="AL245" s="7"/>
    </row>
    <row r="246" ht="12.75">
      <c r="AL246" s="7"/>
    </row>
    <row r="247" ht="12.75">
      <c r="AL247" s="7"/>
    </row>
    <row r="248" ht="12.75">
      <c r="AL248" s="7"/>
    </row>
    <row r="249" ht="12.75">
      <c r="AL249" s="7"/>
    </row>
    <row r="250" ht="12.75">
      <c r="AL250" s="7"/>
    </row>
    <row r="251" ht="12.75">
      <c r="AL251" s="7"/>
    </row>
    <row r="252" ht="12.75">
      <c r="AL252" s="7"/>
    </row>
    <row r="253" ht="12.75">
      <c r="AL253" s="7"/>
    </row>
    <row r="254" ht="12.75">
      <c r="AL254" s="7"/>
    </row>
    <row r="255" ht="12.75">
      <c r="AL255" s="7"/>
    </row>
    <row r="256" ht="12.75">
      <c r="AL256" s="7"/>
    </row>
    <row r="257" ht="12.75">
      <c r="AL257" s="7"/>
    </row>
    <row r="258" ht="12.75">
      <c r="AL258" s="7"/>
    </row>
    <row r="259" ht="12.75">
      <c r="AL259" s="7"/>
    </row>
    <row r="260" ht="12.75">
      <c r="AL260" s="7"/>
    </row>
    <row r="261" ht="12.75">
      <c r="AL261" s="7"/>
    </row>
    <row r="262" ht="12.75">
      <c r="AL262" s="7"/>
    </row>
    <row r="263" ht="12.75">
      <c r="AL263" s="7"/>
    </row>
    <row r="264" ht="12.75">
      <c r="AL264" s="7"/>
    </row>
    <row r="265" ht="12.75">
      <c r="AL265" s="7"/>
    </row>
    <row r="266" ht="12.75">
      <c r="AL266" s="7"/>
    </row>
    <row r="267" ht="12.75">
      <c r="AL267" s="7"/>
    </row>
    <row r="268" ht="12.75">
      <c r="AL268" s="7"/>
    </row>
    <row r="269" ht="12.75">
      <c r="AL269" s="7"/>
    </row>
    <row r="270" ht="12.75">
      <c r="AL270" s="7"/>
    </row>
    <row r="271" ht="12.75">
      <c r="AL271" s="7"/>
    </row>
    <row r="272" ht="12.75">
      <c r="AL272" s="7"/>
    </row>
    <row r="273" ht="12.75">
      <c r="AL273" s="7"/>
    </row>
    <row r="274" ht="12.75">
      <c r="AL274" s="7"/>
    </row>
    <row r="275" ht="12.75">
      <c r="AL275" s="7"/>
    </row>
    <row r="276" ht="12.75">
      <c r="AL276" s="7"/>
    </row>
    <row r="277" ht="12.75">
      <c r="AL277" s="7"/>
    </row>
    <row r="278" ht="12.75">
      <c r="AL278" s="7"/>
    </row>
    <row r="279" ht="12.75">
      <c r="AL279" s="7"/>
    </row>
    <row r="280" ht="12.75">
      <c r="AL280" s="7"/>
    </row>
    <row r="281" ht="12.75">
      <c r="AL281" s="7"/>
    </row>
    <row r="282" ht="12.75">
      <c r="AL282" s="7"/>
    </row>
    <row r="283" ht="12.75">
      <c r="AL283" s="7"/>
    </row>
    <row r="284" ht="12.75">
      <c r="AL284" s="7"/>
    </row>
    <row r="285" ht="12.75">
      <c r="AL285" s="7"/>
    </row>
    <row r="286" ht="12.75">
      <c r="AL286" s="7"/>
    </row>
    <row r="287" ht="12.75">
      <c r="AL287" s="7"/>
    </row>
    <row r="288" ht="12.75">
      <c r="AL288" s="7"/>
    </row>
    <row r="289" ht="12.75">
      <c r="AL289" s="7"/>
    </row>
    <row r="290" ht="12.75">
      <c r="AL290" s="7"/>
    </row>
    <row r="291" ht="12.75">
      <c r="AL291" s="7"/>
    </row>
    <row r="292" ht="12.75">
      <c r="AL292" s="7"/>
    </row>
    <row r="293" ht="12.75">
      <c r="AL293" s="7"/>
    </row>
    <row r="294" ht="12.75">
      <c r="AL294" s="7"/>
    </row>
    <row r="295" ht="12.75">
      <c r="AL295" s="7"/>
    </row>
    <row r="296" ht="12.75">
      <c r="AL296" s="7"/>
    </row>
    <row r="297" ht="12.75">
      <c r="AL297" s="7"/>
    </row>
    <row r="298" ht="12.75">
      <c r="AL298" s="7"/>
    </row>
    <row r="299" ht="12.75">
      <c r="AL299" s="7"/>
    </row>
    <row r="300" ht="12.75">
      <c r="AL300" s="7"/>
    </row>
    <row r="301" ht="12.75">
      <c r="AL301" s="7"/>
    </row>
    <row r="302" ht="12.75">
      <c r="AL302" s="7"/>
    </row>
    <row r="303" ht="12.75">
      <c r="AL303" s="7"/>
    </row>
    <row r="304" ht="12.75">
      <c r="AL304" s="7"/>
    </row>
    <row r="305" ht="12.75">
      <c r="AL305" s="7"/>
    </row>
    <row r="306" ht="12.75">
      <c r="AL306" s="7"/>
    </row>
    <row r="307" ht="12.75">
      <c r="AL307" s="7"/>
    </row>
    <row r="308" ht="12.75">
      <c r="AL308" s="7"/>
    </row>
    <row r="309" ht="12.75">
      <c r="AL309" s="7"/>
    </row>
    <row r="310" ht="12.75">
      <c r="AL310" s="7"/>
    </row>
    <row r="311" ht="12.75">
      <c r="AL311" s="7"/>
    </row>
    <row r="312" ht="12.75">
      <c r="AL312" s="7"/>
    </row>
    <row r="313" ht="12.75">
      <c r="AL313" s="7"/>
    </row>
    <row r="314" ht="12.75">
      <c r="AL314" s="7"/>
    </row>
    <row r="315" ht="12.75">
      <c r="AL315" s="7"/>
    </row>
    <row r="316" ht="12.75">
      <c r="AL316" s="7"/>
    </row>
    <row r="317" ht="12.75">
      <c r="AL317" s="7"/>
    </row>
    <row r="318" ht="12.75">
      <c r="AL318" s="7"/>
    </row>
    <row r="319" ht="12.75">
      <c r="AL319" s="7"/>
    </row>
    <row r="320" ht="12.75">
      <c r="AL320" s="7"/>
    </row>
    <row r="321" ht="12.75">
      <c r="AL321" s="7"/>
    </row>
    <row r="322" ht="12.75">
      <c r="AL322" s="7"/>
    </row>
    <row r="323" ht="12.75">
      <c r="AL323" s="7"/>
    </row>
    <row r="324" ht="12.75">
      <c r="AL324" s="7"/>
    </row>
    <row r="325" ht="12.75">
      <c r="AL325" s="7"/>
    </row>
    <row r="326" ht="12.75">
      <c r="AL326" s="7"/>
    </row>
    <row r="327" ht="12.75">
      <c r="AL327" s="7"/>
    </row>
    <row r="328" ht="12.75">
      <c r="AL328" s="7"/>
    </row>
    <row r="329" ht="12.75">
      <c r="AL329" s="7"/>
    </row>
    <row r="330" ht="12.75">
      <c r="AL330" s="7"/>
    </row>
    <row r="331" ht="12.75">
      <c r="AL331" s="7"/>
    </row>
    <row r="332" ht="12.75">
      <c r="AL332" s="7"/>
    </row>
    <row r="333" ht="12.75">
      <c r="AL333" s="7"/>
    </row>
    <row r="334" ht="12.75">
      <c r="AL334" s="7"/>
    </row>
    <row r="335" ht="12.75">
      <c r="AL335" s="7"/>
    </row>
    <row r="336" ht="12.75">
      <c r="AL336" s="7"/>
    </row>
    <row r="337" ht="12.75">
      <c r="AL337" s="7"/>
    </row>
    <row r="338" ht="12.75">
      <c r="AL338" s="7"/>
    </row>
    <row r="339" ht="12.75">
      <c r="AL339" s="7"/>
    </row>
    <row r="340" ht="12.75">
      <c r="AL340" s="7"/>
    </row>
    <row r="341" ht="12.75">
      <c r="AL341" s="7"/>
    </row>
    <row r="342" ht="12.75">
      <c r="AL342" s="7"/>
    </row>
    <row r="343" ht="12.75">
      <c r="AL343" s="7"/>
    </row>
    <row r="344" ht="12.75">
      <c r="AL344" s="7"/>
    </row>
    <row r="345" ht="12.75">
      <c r="AL345" s="7"/>
    </row>
    <row r="346" ht="12.75">
      <c r="AL346" s="7"/>
    </row>
    <row r="347" ht="12.75">
      <c r="AL347" s="7"/>
    </row>
    <row r="348" ht="12.75">
      <c r="AL348" s="7"/>
    </row>
    <row r="349" ht="12.75">
      <c r="AL349" s="7"/>
    </row>
    <row r="350" ht="12.75">
      <c r="AL350" s="7"/>
    </row>
    <row r="351" ht="12.75">
      <c r="AL351" s="7"/>
    </row>
    <row r="352" ht="12.75">
      <c r="AL352" s="7"/>
    </row>
    <row r="353" ht="12.75">
      <c r="AL353" s="7"/>
    </row>
    <row r="354" ht="12.75">
      <c r="AL354" s="7"/>
    </row>
    <row r="355" ht="12.75">
      <c r="AL355" s="7"/>
    </row>
    <row r="356" ht="12.75">
      <c r="AL356" s="7"/>
    </row>
    <row r="357" ht="12.75">
      <c r="AL357" s="7"/>
    </row>
    <row r="358" ht="12.75">
      <c r="AL358" s="7"/>
    </row>
    <row r="359" ht="12.75">
      <c r="AL359" s="7"/>
    </row>
    <row r="360" ht="12.75">
      <c r="AL360" s="7"/>
    </row>
    <row r="361" ht="12.75">
      <c r="AL361" s="7"/>
    </row>
    <row r="362" ht="12.75">
      <c r="AL362" s="7"/>
    </row>
    <row r="363" ht="12.75">
      <c r="AL363" s="7"/>
    </row>
    <row r="364" ht="12.75">
      <c r="AL364" s="7"/>
    </row>
    <row r="365" ht="12.75">
      <c r="AL365" s="7"/>
    </row>
    <row r="366" ht="12.75">
      <c r="AL366" s="7"/>
    </row>
    <row r="367" ht="12.75">
      <c r="AL367" s="7"/>
    </row>
    <row r="368" ht="12.75">
      <c r="AL368" s="7"/>
    </row>
    <row r="369" ht="12.75">
      <c r="AL369" s="7"/>
    </row>
    <row r="370" ht="12.75">
      <c r="AL370" s="7"/>
    </row>
    <row r="371" ht="12.75">
      <c r="AL371" s="7"/>
    </row>
    <row r="372" ht="12.75">
      <c r="AL372" s="7"/>
    </row>
    <row r="373" ht="12.75">
      <c r="AL373" s="7"/>
    </row>
    <row r="374" ht="12.75">
      <c r="AL374" s="7"/>
    </row>
    <row r="375" ht="12.75">
      <c r="AL375" s="7"/>
    </row>
    <row r="376" ht="12.75">
      <c r="AL376" s="7"/>
    </row>
    <row r="377" ht="12.75">
      <c r="AL377" s="7"/>
    </row>
    <row r="378" ht="12.75">
      <c r="AL378" s="7"/>
    </row>
    <row r="379" ht="12.75">
      <c r="AL379" s="7"/>
    </row>
    <row r="380" ht="12.75">
      <c r="AL380" s="7"/>
    </row>
    <row r="381" ht="12.75">
      <c r="AL381" s="7"/>
    </row>
    <row r="382" ht="12.75">
      <c r="AL382" s="7"/>
    </row>
    <row r="383" ht="12.75">
      <c r="AL383" s="7"/>
    </row>
    <row r="384" ht="12.75">
      <c r="AL384" s="7"/>
    </row>
    <row r="385" ht="12.75">
      <c r="AL385" s="7"/>
    </row>
    <row r="386" ht="12.75">
      <c r="AL386" s="7"/>
    </row>
    <row r="387" ht="12.75">
      <c r="AL387" s="7"/>
    </row>
    <row r="388" ht="12.75">
      <c r="AL388" s="7"/>
    </row>
    <row r="389" ht="12.75">
      <c r="AL389" s="7"/>
    </row>
    <row r="390" ht="12.75">
      <c r="AL390" s="7"/>
    </row>
    <row r="391" ht="12.75">
      <c r="AL391" s="7"/>
    </row>
    <row r="392" ht="12.75">
      <c r="AL392" s="7"/>
    </row>
    <row r="393" ht="12.75">
      <c r="AL393" s="7"/>
    </row>
    <row r="394" ht="12.75">
      <c r="AL394" s="7"/>
    </row>
    <row r="395" ht="12.75">
      <c r="AL395" s="7"/>
    </row>
    <row r="396" ht="12.75">
      <c r="AL396" s="7"/>
    </row>
    <row r="397" ht="12.75">
      <c r="AL397" s="7"/>
    </row>
    <row r="398" ht="12.75">
      <c r="AL398" s="7"/>
    </row>
    <row r="399" ht="12.75">
      <c r="AL399" s="7"/>
    </row>
    <row r="400" ht="12.75">
      <c r="AL400" s="7"/>
    </row>
    <row r="401" ht="12.75">
      <c r="AL401" s="7"/>
    </row>
    <row r="402" ht="12.75">
      <c r="AL402" s="7"/>
    </row>
    <row r="403" ht="12.75">
      <c r="AL403" s="7"/>
    </row>
    <row r="404" ht="12.75">
      <c r="AL404" s="7"/>
    </row>
    <row r="405" ht="12.75">
      <c r="AL405" s="7"/>
    </row>
    <row r="406" ht="12.75">
      <c r="AL406" s="7"/>
    </row>
    <row r="407" ht="12.75">
      <c r="AL407" s="7"/>
    </row>
    <row r="408" ht="12.75">
      <c r="AL408" s="7"/>
    </row>
    <row r="409" ht="12.75">
      <c r="AL409" s="7"/>
    </row>
    <row r="410" ht="12.75">
      <c r="AL410" s="7"/>
    </row>
    <row r="411" ht="12.75">
      <c r="AL411" s="7"/>
    </row>
    <row r="412" ht="12.75">
      <c r="AL412" s="7"/>
    </row>
    <row r="413" ht="12.75">
      <c r="AL413" s="7"/>
    </row>
    <row r="414" ht="12.75">
      <c r="AL414" s="7"/>
    </row>
    <row r="415" ht="12.75">
      <c r="AL415" s="7"/>
    </row>
    <row r="416" ht="12.75">
      <c r="AL416" s="7"/>
    </row>
    <row r="417" ht="12.75">
      <c r="AL417" s="7"/>
    </row>
    <row r="418" ht="12.75">
      <c r="AL418" s="7"/>
    </row>
    <row r="419" ht="12.75">
      <c r="AL419" s="7"/>
    </row>
    <row r="420" ht="12.75">
      <c r="AL420" s="7"/>
    </row>
    <row r="421" ht="12.75">
      <c r="AL421" s="7"/>
    </row>
    <row r="422" ht="12.75">
      <c r="AL422" s="7"/>
    </row>
    <row r="423" ht="12.75">
      <c r="AL423" s="7"/>
    </row>
    <row r="424" ht="12.75">
      <c r="AL424" s="7"/>
    </row>
    <row r="425" ht="12.75">
      <c r="AL425" s="7"/>
    </row>
    <row r="426" ht="12.75">
      <c r="AL426" s="7"/>
    </row>
    <row r="427" ht="12.75">
      <c r="AL427" s="7"/>
    </row>
    <row r="428" ht="12.75">
      <c r="AL428" s="7"/>
    </row>
    <row r="429" ht="12.75">
      <c r="AL429" s="7"/>
    </row>
    <row r="430" ht="12.75">
      <c r="AL430" s="7"/>
    </row>
    <row r="431" ht="12.75">
      <c r="AL431" s="7"/>
    </row>
    <row r="432" ht="12.75">
      <c r="AL432" s="7"/>
    </row>
    <row r="433" ht="12.75">
      <c r="AL433" s="7"/>
    </row>
    <row r="434" ht="12.75">
      <c r="AL434" s="7"/>
    </row>
    <row r="435" ht="12.75">
      <c r="AL435" s="7"/>
    </row>
    <row r="436" ht="12.75">
      <c r="AL436" s="7"/>
    </row>
    <row r="437" ht="12.75">
      <c r="AL437" s="7"/>
    </row>
    <row r="438" ht="12.75">
      <c r="AL438" s="7"/>
    </row>
    <row r="439" ht="12.75">
      <c r="AL439" s="7"/>
    </row>
    <row r="440" ht="12.75">
      <c r="AL440" s="7"/>
    </row>
    <row r="441" ht="12.75">
      <c r="AL441" s="7"/>
    </row>
    <row r="442" ht="12.75">
      <c r="AL442" s="7"/>
    </row>
    <row r="443" ht="12.75">
      <c r="AL443" s="7"/>
    </row>
    <row r="444" ht="12.75">
      <c r="AL444" s="7"/>
    </row>
    <row r="445" ht="12.75">
      <c r="AL445" s="7"/>
    </row>
    <row r="446" ht="12.75">
      <c r="AL446" s="7"/>
    </row>
    <row r="447" ht="12.75">
      <c r="AL447" s="7"/>
    </row>
    <row r="448" ht="12.75">
      <c r="AL448" s="7"/>
    </row>
    <row r="449" ht="12.75">
      <c r="AL449" s="7"/>
    </row>
    <row r="450" ht="12.75">
      <c r="AL450" s="7"/>
    </row>
    <row r="451" ht="12.75">
      <c r="AL451" s="7"/>
    </row>
    <row r="452" ht="12.75">
      <c r="AL452" s="7"/>
    </row>
    <row r="453" ht="12.75">
      <c r="AL453" s="7"/>
    </row>
    <row r="454" ht="12.75">
      <c r="AL454" s="7"/>
    </row>
    <row r="455" ht="12.75">
      <c r="AL455" s="7"/>
    </row>
    <row r="456" ht="12.75">
      <c r="AL456" s="7"/>
    </row>
    <row r="457" ht="12.75">
      <c r="AL457" s="7"/>
    </row>
    <row r="458" ht="12.75">
      <c r="AL458" s="7"/>
    </row>
    <row r="459" ht="12.75">
      <c r="AL459" s="7"/>
    </row>
    <row r="460" ht="12.75">
      <c r="AL460" s="7"/>
    </row>
    <row r="461" ht="12.75">
      <c r="AL461" s="7"/>
    </row>
    <row r="462" ht="12.75">
      <c r="AL462" s="7"/>
    </row>
    <row r="463" ht="12.75">
      <c r="AL463" s="7"/>
    </row>
    <row r="464" ht="12.75">
      <c r="AL464" s="7"/>
    </row>
    <row r="465" ht="12.75">
      <c r="AL465" s="7"/>
    </row>
    <row r="466" ht="12.75">
      <c r="AL466" s="7"/>
    </row>
    <row r="467" ht="12.75">
      <c r="AL467" s="7"/>
    </row>
    <row r="468" ht="12.75">
      <c r="AL468" s="7"/>
    </row>
    <row r="469" ht="12.75">
      <c r="AL469" s="7"/>
    </row>
    <row r="470" ht="12.75">
      <c r="AL470" s="7"/>
    </row>
    <row r="471" ht="12.75">
      <c r="AL471" s="7"/>
    </row>
    <row r="472" ht="12.75">
      <c r="AL472" s="7"/>
    </row>
    <row r="473" ht="12.75">
      <c r="AL473" s="7"/>
    </row>
    <row r="474" ht="12.75">
      <c r="AL474" s="7"/>
    </row>
    <row r="475" ht="12.75">
      <c r="AL475" s="7"/>
    </row>
    <row r="476" ht="12.75">
      <c r="AL476" s="7"/>
    </row>
    <row r="477" ht="12.75">
      <c r="AL477" s="7"/>
    </row>
    <row r="478" ht="12.75">
      <c r="AL478" s="7"/>
    </row>
    <row r="479" ht="12.75">
      <c r="AL479" s="7"/>
    </row>
    <row r="480" ht="12.75">
      <c r="AL480" s="7"/>
    </row>
    <row r="481" ht="12.75">
      <c r="AL481" s="7"/>
    </row>
    <row r="482" ht="12.75">
      <c r="AL482" s="7"/>
    </row>
    <row r="483" ht="12.75">
      <c r="AL483" s="7"/>
    </row>
    <row r="484" ht="12.75">
      <c r="AL484" s="7"/>
    </row>
    <row r="485" ht="12.75">
      <c r="AL485" s="7"/>
    </row>
    <row r="486" ht="12.75">
      <c r="AL486" s="7"/>
    </row>
    <row r="487" ht="12.75">
      <c r="AL487" s="7"/>
    </row>
    <row r="488" ht="12.75">
      <c r="AL488" s="7"/>
    </row>
    <row r="489" ht="12.75">
      <c r="AL489" s="7"/>
    </row>
    <row r="490" ht="12.75">
      <c r="AL490" s="7"/>
    </row>
    <row r="491" ht="12.75">
      <c r="AL491" s="7"/>
    </row>
    <row r="492" ht="12.75">
      <c r="AL492" s="7"/>
    </row>
    <row r="493" ht="12.75">
      <c r="AL493" s="7"/>
    </row>
    <row r="494" ht="12.75">
      <c r="AL494" s="7"/>
    </row>
    <row r="495" ht="12.75">
      <c r="AL495" s="7"/>
    </row>
    <row r="496" ht="12.75">
      <c r="AL496" s="7"/>
    </row>
    <row r="497" ht="12.75">
      <c r="AL497" s="7"/>
    </row>
    <row r="498" ht="12.75">
      <c r="AL498" s="7"/>
    </row>
    <row r="499" ht="12.75">
      <c r="AL499" s="7"/>
    </row>
    <row r="500" ht="12.75">
      <c r="AL500" s="7"/>
    </row>
    <row r="501" ht="12.75">
      <c r="AL501" s="7"/>
    </row>
    <row r="502" ht="12.75">
      <c r="AL502" s="7"/>
    </row>
    <row r="503" ht="12.75">
      <c r="AL503" s="7"/>
    </row>
    <row r="504" ht="12.75">
      <c r="AL504" s="7"/>
    </row>
    <row r="505" ht="12.75">
      <c r="AL505" s="7"/>
    </row>
    <row r="506" ht="12.75">
      <c r="AL506" s="7"/>
    </row>
    <row r="507" ht="12.75">
      <c r="AL507" s="7"/>
    </row>
    <row r="508" ht="12.75">
      <c r="AL508" s="7"/>
    </row>
    <row r="509" ht="12.75">
      <c r="AL509" s="7"/>
    </row>
    <row r="510" ht="12.75">
      <c r="AL510" s="7"/>
    </row>
    <row r="511" ht="12.75">
      <c r="AL511" s="7"/>
    </row>
    <row r="512" ht="12.75">
      <c r="AL512" s="7"/>
    </row>
    <row r="513" ht="12.75">
      <c r="AL513" s="7"/>
    </row>
    <row r="514" ht="12.75">
      <c r="AL514" s="7"/>
    </row>
    <row r="515" ht="12.75">
      <c r="AL515" s="7"/>
    </row>
    <row r="516" ht="12.75">
      <c r="AL516" s="7"/>
    </row>
    <row r="517" ht="12.75">
      <c r="AL517" s="7"/>
    </row>
    <row r="518" ht="12.75">
      <c r="AL518" s="7"/>
    </row>
    <row r="519" ht="12.75">
      <c r="AL519" s="7"/>
    </row>
    <row r="520" ht="12.75">
      <c r="AL520" s="7"/>
    </row>
  </sheetData>
  <sheetProtection/>
  <mergeCells count="14">
    <mergeCell ref="B1:B2"/>
    <mergeCell ref="AE1:AG1"/>
    <mergeCell ref="AH1:AL1"/>
    <mergeCell ref="AM1:AP1"/>
    <mergeCell ref="E29:AA29"/>
    <mergeCell ref="AF29:AP29"/>
    <mergeCell ref="E30:AA30"/>
    <mergeCell ref="AF32:AP32"/>
    <mergeCell ref="AF33:AP33"/>
    <mergeCell ref="E34:AA34"/>
    <mergeCell ref="E35:AA35"/>
    <mergeCell ref="AF30:AP30"/>
    <mergeCell ref="E31:AA31"/>
    <mergeCell ref="AF31:AP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29"/>
  <sheetViews>
    <sheetView tabSelected="1" zoomScalePageLayoutView="0" workbookViewId="0" topLeftCell="A1">
      <selection activeCell="BL10" sqref="BL10"/>
    </sheetView>
  </sheetViews>
  <sheetFormatPr defaultColWidth="9.140625" defaultRowHeight="12.75"/>
  <cols>
    <col min="1" max="1" width="3.140625" style="0" customWidth="1"/>
    <col min="2" max="2" width="19.00390625" style="0" customWidth="1"/>
    <col min="3" max="3" width="1.7109375" style="130" customWidth="1"/>
    <col min="4" max="4" width="1.7109375" style="0" customWidth="1"/>
    <col min="5" max="5" width="1.7109375" style="130" customWidth="1"/>
    <col min="6" max="6" width="1.7109375" style="0" customWidth="1"/>
    <col min="7" max="7" width="1.7109375" style="130" customWidth="1"/>
    <col min="8" max="8" width="1.7109375" style="0" customWidth="1"/>
    <col min="9" max="9" width="1.7109375" style="130" customWidth="1"/>
    <col min="10" max="10" width="1.7109375" style="0" customWidth="1"/>
    <col min="11" max="11" width="1.7109375" style="130" customWidth="1"/>
    <col min="12" max="12" width="1.7109375" style="0" customWidth="1"/>
    <col min="13" max="13" width="1.7109375" style="130" customWidth="1"/>
    <col min="14" max="14" width="1.7109375" style="0" customWidth="1"/>
    <col min="15" max="15" width="1.7109375" style="130" customWidth="1"/>
    <col min="16" max="16" width="1.7109375" style="0" customWidth="1"/>
    <col min="17" max="17" width="1.7109375" style="152" customWidth="1"/>
    <col min="18" max="18" width="1.7109375" style="0" customWidth="1"/>
    <col min="19" max="19" width="1.7109375" style="130" customWidth="1"/>
    <col min="20" max="20" width="1.7109375" style="0" customWidth="1"/>
    <col min="21" max="21" width="1.7109375" style="130" customWidth="1"/>
    <col min="22" max="22" width="1.7109375" style="0" customWidth="1"/>
    <col min="23" max="23" width="1.7109375" style="130" customWidth="1"/>
    <col min="24" max="24" width="1.7109375" style="0" customWidth="1"/>
    <col min="25" max="25" width="1.7109375" style="130" customWidth="1"/>
    <col min="26" max="26" width="1.7109375" style="0" customWidth="1"/>
    <col min="27" max="27" width="1.7109375" style="130" customWidth="1"/>
    <col min="28" max="28" width="1.7109375" style="0" customWidth="1"/>
    <col min="29" max="29" width="1.7109375" style="130" customWidth="1"/>
    <col min="30" max="30" width="1.7109375" style="0" customWidth="1"/>
    <col min="31" max="31" width="1.7109375" style="130" customWidth="1"/>
    <col min="32" max="32" width="1.7109375" style="0" customWidth="1"/>
    <col min="33" max="33" width="1.7109375" style="130" customWidth="1"/>
    <col min="34" max="34" width="1.7109375" style="0" customWidth="1"/>
    <col min="35" max="35" width="1.7109375" style="130" customWidth="1"/>
    <col min="36" max="36" width="1.7109375" style="0" customWidth="1"/>
    <col min="37" max="37" width="1.7109375" style="130" customWidth="1"/>
    <col min="38" max="38" width="1.7109375" style="0" customWidth="1"/>
    <col min="39" max="39" width="1.7109375" style="130" customWidth="1"/>
    <col min="40" max="40" width="1.7109375" style="0" customWidth="1"/>
    <col min="41" max="41" width="1.7109375" style="130" customWidth="1"/>
    <col min="42" max="42" width="1.7109375" style="0" customWidth="1"/>
    <col min="43" max="43" width="1.7109375" style="130" customWidth="1"/>
    <col min="44" max="44" width="1.7109375" style="0" customWidth="1"/>
    <col min="45" max="45" width="1.7109375" style="130" customWidth="1"/>
    <col min="46" max="46" width="1.7109375" style="0" customWidth="1"/>
    <col min="47" max="47" width="1.7109375" style="130" customWidth="1"/>
    <col min="48" max="48" width="1.7109375" style="0" customWidth="1"/>
    <col min="49" max="49" width="1.7109375" style="130" customWidth="1"/>
    <col min="50" max="50" width="1.7109375" style="0" customWidth="1"/>
    <col min="51" max="51" width="1.7109375" style="130" customWidth="1"/>
    <col min="52" max="52" width="1.7109375" style="0" customWidth="1"/>
    <col min="53" max="53" width="1.7109375" style="130" customWidth="1"/>
    <col min="54" max="54" width="1.7109375" style="0" customWidth="1"/>
    <col min="55" max="55" width="1.7109375" style="130" customWidth="1"/>
    <col min="56" max="56" width="1.7109375" style="0" customWidth="1"/>
    <col min="57" max="57" width="1.7109375" style="130" customWidth="1"/>
    <col min="58" max="58" width="1.7109375" style="0" customWidth="1"/>
    <col min="59" max="59" width="3.8515625" style="0" customWidth="1"/>
    <col min="60" max="60" width="4.8515625" style="0" customWidth="1"/>
    <col min="61" max="61" width="5.00390625" style="0" customWidth="1"/>
  </cols>
  <sheetData>
    <row r="1" spans="1:61" ht="26.25" thickBot="1">
      <c r="A1" s="27"/>
      <c r="B1" s="111" t="s">
        <v>72</v>
      </c>
      <c r="C1" s="342" t="s">
        <v>0</v>
      </c>
      <c r="D1" s="343"/>
      <c r="E1" s="342" t="s">
        <v>1</v>
      </c>
      <c r="F1" s="343"/>
      <c r="G1" s="342" t="s">
        <v>2</v>
      </c>
      <c r="H1" s="343"/>
      <c r="I1" s="342" t="s">
        <v>3</v>
      </c>
      <c r="J1" s="343"/>
      <c r="K1" s="342" t="s">
        <v>4</v>
      </c>
      <c r="L1" s="343"/>
      <c r="M1" s="342" t="s">
        <v>5</v>
      </c>
      <c r="N1" s="343"/>
      <c r="O1" s="342" t="s">
        <v>6</v>
      </c>
      <c r="P1" s="343"/>
      <c r="Q1" s="342" t="s">
        <v>7</v>
      </c>
      <c r="R1" s="343"/>
      <c r="S1" s="342" t="s">
        <v>8</v>
      </c>
      <c r="T1" s="343"/>
      <c r="U1" s="342" t="s">
        <v>9</v>
      </c>
      <c r="V1" s="343"/>
      <c r="W1" s="342" t="s">
        <v>10</v>
      </c>
      <c r="X1" s="343"/>
      <c r="Y1" s="342" t="s">
        <v>11</v>
      </c>
      <c r="Z1" s="343"/>
      <c r="AA1" s="342" t="s">
        <v>12</v>
      </c>
      <c r="AB1" s="343"/>
      <c r="AC1" s="342" t="s">
        <v>13</v>
      </c>
      <c r="AD1" s="342"/>
      <c r="AE1" s="341" t="s">
        <v>14</v>
      </c>
      <c r="AF1" s="342"/>
      <c r="AG1" s="341" t="s">
        <v>15</v>
      </c>
      <c r="AH1" s="342"/>
      <c r="AI1" s="341" t="s">
        <v>16</v>
      </c>
      <c r="AJ1" s="342"/>
      <c r="AK1" s="341" t="s">
        <v>17</v>
      </c>
      <c r="AL1" s="342"/>
      <c r="AM1" s="341" t="s">
        <v>18</v>
      </c>
      <c r="AN1" s="342"/>
      <c r="AO1" s="341" t="s">
        <v>19</v>
      </c>
      <c r="AP1" s="342"/>
      <c r="AQ1" s="341" t="s">
        <v>20</v>
      </c>
      <c r="AR1" s="342"/>
      <c r="AS1" s="341" t="s">
        <v>21</v>
      </c>
      <c r="AT1" s="342"/>
      <c r="AU1" s="341" t="s">
        <v>22</v>
      </c>
      <c r="AV1" s="342"/>
      <c r="AW1" s="341" t="s">
        <v>23</v>
      </c>
      <c r="AX1" s="342"/>
      <c r="AY1" s="341" t="s">
        <v>24</v>
      </c>
      <c r="AZ1" s="342"/>
      <c r="BA1" s="341" t="s">
        <v>25</v>
      </c>
      <c r="BB1" s="342"/>
      <c r="BC1" s="341" t="s">
        <v>26</v>
      </c>
      <c r="BD1" s="342"/>
      <c r="BE1" s="341" t="s">
        <v>27</v>
      </c>
      <c r="BF1" s="342"/>
      <c r="BG1" s="300" t="s">
        <v>60</v>
      </c>
      <c r="BH1" s="301" t="s">
        <v>61</v>
      </c>
      <c r="BI1" s="301" t="s">
        <v>62</v>
      </c>
    </row>
    <row r="2" spans="1:61" ht="13.5" thickTop="1">
      <c r="A2" s="36" t="s">
        <v>0</v>
      </c>
      <c r="B2" s="37" t="s">
        <v>66</v>
      </c>
      <c r="C2" s="149"/>
      <c r="D2" s="113"/>
      <c r="E2" s="114"/>
      <c r="F2" s="113"/>
      <c r="G2" s="114"/>
      <c r="H2" s="113"/>
      <c r="I2" s="114"/>
      <c r="J2" s="113"/>
      <c r="K2" s="114"/>
      <c r="L2" s="113"/>
      <c r="M2" s="114"/>
      <c r="N2" s="113"/>
      <c r="O2" s="114"/>
      <c r="P2" s="113"/>
      <c r="Q2" s="150">
        <v>2</v>
      </c>
      <c r="R2" s="115"/>
      <c r="S2" s="114"/>
      <c r="T2" s="113"/>
      <c r="U2" s="114">
        <v>1</v>
      </c>
      <c r="V2" s="113"/>
      <c r="W2" s="114"/>
      <c r="X2" s="113">
        <v>1</v>
      </c>
      <c r="Y2" s="114">
        <v>1</v>
      </c>
      <c r="Z2" s="113">
        <v>2</v>
      </c>
      <c r="AA2" s="114">
        <v>1</v>
      </c>
      <c r="AB2" s="113"/>
      <c r="AC2" s="112"/>
      <c r="AD2" s="116"/>
      <c r="AE2" s="117"/>
      <c r="AF2" s="113"/>
      <c r="AG2" s="117"/>
      <c r="AH2" s="113"/>
      <c r="AI2" s="117"/>
      <c r="AJ2" s="113"/>
      <c r="AK2" s="117"/>
      <c r="AL2" s="113"/>
      <c r="AM2" s="117"/>
      <c r="AN2" s="113"/>
      <c r="AO2" s="117"/>
      <c r="AP2" s="113"/>
      <c r="AQ2" s="118"/>
      <c r="AR2" s="115"/>
      <c r="AS2" s="118"/>
      <c r="AT2" s="115"/>
      <c r="AU2" s="119"/>
      <c r="AV2" s="120"/>
      <c r="AW2" s="117"/>
      <c r="AX2" s="113"/>
      <c r="AY2" s="117"/>
      <c r="AZ2" s="113"/>
      <c r="BA2" s="117"/>
      <c r="BB2" s="113"/>
      <c r="BC2" s="117"/>
      <c r="BD2" s="113"/>
      <c r="BE2" s="119"/>
      <c r="BF2" s="121"/>
      <c r="BG2" s="302">
        <f>SUM(C2+E2+G2+I2+K2+M2+O2+S2+U2+W2+Y2+AA2+AC2+AE2+AG2+AI2+Q2+AQ2+AK2+AM2+AO2+AS2+AU2+AW2+AY2+BA2+BC2+BE2)</f>
        <v>5</v>
      </c>
      <c r="BH2" s="303">
        <f>SUM(D2+F2+H2+J2+L2+N2+P2+T2+V2+X2+Z2+AB2+AD2+R2+AR2+AF2+AH2+AJ2+AL2+AN2+AP2+AT2+AV2+AX2+AZ2+BB2+BD2+BF2)</f>
        <v>3</v>
      </c>
      <c r="BI2" s="304">
        <f>SUM(C2:BF2)</f>
        <v>8</v>
      </c>
    </row>
    <row r="3" spans="1:61" ht="12.75">
      <c r="A3" s="36" t="s">
        <v>1</v>
      </c>
      <c r="B3" s="37" t="s">
        <v>88</v>
      </c>
      <c r="C3" s="175">
        <v>1</v>
      </c>
      <c r="D3" s="171">
        <v>1</v>
      </c>
      <c r="E3" s="172"/>
      <c r="F3" s="171"/>
      <c r="G3" s="172"/>
      <c r="H3" s="171">
        <v>1</v>
      </c>
      <c r="I3" s="172"/>
      <c r="J3" s="171"/>
      <c r="K3" s="172"/>
      <c r="L3" s="171"/>
      <c r="M3" s="172">
        <v>1</v>
      </c>
      <c r="N3" s="171"/>
      <c r="O3" s="172"/>
      <c r="P3" s="171"/>
      <c r="Q3" s="173">
        <v>1</v>
      </c>
      <c r="R3" s="174"/>
      <c r="S3" s="172">
        <v>2</v>
      </c>
      <c r="T3" s="171"/>
      <c r="U3" s="172"/>
      <c r="V3" s="171"/>
      <c r="W3" s="172"/>
      <c r="X3" s="171"/>
      <c r="Y3" s="172"/>
      <c r="Z3" s="171"/>
      <c r="AA3" s="172"/>
      <c r="AB3" s="171"/>
      <c r="AC3" s="175"/>
      <c r="AD3" s="176"/>
      <c r="AE3" s="172"/>
      <c r="AF3" s="171"/>
      <c r="AG3" s="172"/>
      <c r="AH3" s="171"/>
      <c r="AI3" s="172"/>
      <c r="AJ3" s="171"/>
      <c r="AK3" s="172"/>
      <c r="AL3" s="171"/>
      <c r="AM3" s="172"/>
      <c r="AN3" s="171"/>
      <c r="AO3" s="172"/>
      <c r="AP3" s="171"/>
      <c r="AQ3" s="177"/>
      <c r="AR3" s="174"/>
      <c r="AS3" s="177"/>
      <c r="AT3" s="174"/>
      <c r="AU3" s="178"/>
      <c r="AV3" s="170"/>
      <c r="AW3" s="172"/>
      <c r="AX3" s="171"/>
      <c r="AY3" s="172"/>
      <c r="AZ3" s="171"/>
      <c r="BA3" s="172"/>
      <c r="BB3" s="171"/>
      <c r="BC3" s="172"/>
      <c r="BD3" s="171"/>
      <c r="BE3" s="178"/>
      <c r="BF3" s="170"/>
      <c r="BG3" s="296">
        <f>SUM(C3+E3+G3+I3+K3+M3+O3+S3+U3+W3+Y3+AA3+AC3+AE3+AG3+AI3+Q3+AQ3+AK3+AM3+AO3+AS3+AU3+AW3+AY3+BA3+BC3+BE3)</f>
        <v>5</v>
      </c>
      <c r="BH3" s="297">
        <f>SUM(D3+F3+H3+J3+L3+N3+P3+T3+V3+X3+Z3+AB3+AD3+R3+AR3+AF3+AH3+AJ3+AL3+AN3+AP3+AT3+AV3+AX3+AZ3+BB3+BD3+BF3)</f>
        <v>2</v>
      </c>
      <c r="BI3" s="181">
        <f>SUM(C3:BF3)</f>
        <v>7</v>
      </c>
    </row>
    <row r="4" spans="1:61" ht="12.75">
      <c r="A4" s="36" t="s">
        <v>2</v>
      </c>
      <c r="B4" s="37" t="s">
        <v>68</v>
      </c>
      <c r="C4" s="169" t="s">
        <v>112</v>
      </c>
      <c r="D4" s="171"/>
      <c r="E4" s="172"/>
      <c r="F4" s="171"/>
      <c r="G4" s="172"/>
      <c r="H4" s="171"/>
      <c r="I4" s="172"/>
      <c r="J4" s="171"/>
      <c r="K4" s="172">
        <v>1</v>
      </c>
      <c r="L4" s="171"/>
      <c r="M4" s="172"/>
      <c r="N4" s="171"/>
      <c r="O4" s="172">
        <v>2</v>
      </c>
      <c r="P4" s="171"/>
      <c r="Q4" s="173">
        <v>1</v>
      </c>
      <c r="R4" s="174">
        <v>1</v>
      </c>
      <c r="S4" s="172"/>
      <c r="T4" s="171"/>
      <c r="U4" s="172">
        <v>1</v>
      </c>
      <c r="V4" s="171"/>
      <c r="W4" s="172"/>
      <c r="X4" s="171"/>
      <c r="Y4" s="172"/>
      <c r="Z4" s="171"/>
      <c r="AA4" s="172"/>
      <c r="AB4" s="171"/>
      <c r="AC4" s="175"/>
      <c r="AD4" s="176"/>
      <c r="AE4" s="172"/>
      <c r="AF4" s="171"/>
      <c r="AG4" s="172"/>
      <c r="AH4" s="171"/>
      <c r="AI4" s="172"/>
      <c r="AJ4" s="171"/>
      <c r="AK4" s="172"/>
      <c r="AL4" s="171"/>
      <c r="AM4" s="172"/>
      <c r="AN4" s="171"/>
      <c r="AO4" s="172"/>
      <c r="AP4" s="171"/>
      <c r="AQ4" s="177"/>
      <c r="AR4" s="174"/>
      <c r="AS4" s="177"/>
      <c r="AT4" s="174"/>
      <c r="AU4" s="178"/>
      <c r="AV4" s="170"/>
      <c r="AW4" s="172"/>
      <c r="AX4" s="171"/>
      <c r="AY4" s="172"/>
      <c r="AZ4" s="171"/>
      <c r="BA4" s="172"/>
      <c r="BB4" s="171"/>
      <c r="BC4" s="172"/>
      <c r="BD4" s="171"/>
      <c r="BE4" s="178"/>
      <c r="BF4" s="170"/>
      <c r="BG4" s="296">
        <f>SUM(C4+E4+G4+I4+K4+M4+O4+S4+U4+W4+Y4+AA4+AC4+AE4+AG4+AI4+Q4+AQ4+AK4+AM4+AO4+AS4+AU4+AW4+AY4+BA4+BC4+BE4)</f>
        <v>6</v>
      </c>
      <c r="BH4" s="297">
        <f>SUM(D4+F4+H4+J4+L4+N4+P4+T4+V4+X4+Z4+AB4+AD4+R4+AR4+AF4+AH4+AJ4+AL4+AN4+AP4+AT4+AV4+AX4+AZ4+BB4+BD4+BF4)</f>
        <v>1</v>
      </c>
      <c r="BI4" s="181">
        <f>SUM(C4:BF4)</f>
        <v>6</v>
      </c>
    </row>
    <row r="5" spans="1:61" ht="12.75">
      <c r="A5" s="36" t="s">
        <v>3</v>
      </c>
      <c r="B5" s="37" t="s">
        <v>94</v>
      </c>
      <c r="C5" s="180"/>
      <c r="D5" s="171"/>
      <c r="E5" s="172"/>
      <c r="F5" s="171"/>
      <c r="G5" s="172">
        <v>1</v>
      </c>
      <c r="H5" s="171"/>
      <c r="I5" s="172"/>
      <c r="J5" s="171">
        <v>1</v>
      </c>
      <c r="K5" s="172">
        <v>1</v>
      </c>
      <c r="L5" s="171"/>
      <c r="M5" s="172"/>
      <c r="N5" s="171"/>
      <c r="O5" s="172"/>
      <c r="P5" s="171">
        <v>1</v>
      </c>
      <c r="Q5" s="173">
        <v>1</v>
      </c>
      <c r="R5" s="174"/>
      <c r="S5" s="172"/>
      <c r="T5" s="171"/>
      <c r="U5" s="172"/>
      <c r="V5" s="171"/>
      <c r="W5" s="172"/>
      <c r="X5" s="171"/>
      <c r="Y5" s="172"/>
      <c r="Z5" s="171"/>
      <c r="AA5" s="172"/>
      <c r="AB5" s="171"/>
      <c r="AC5" s="175"/>
      <c r="AD5" s="176"/>
      <c r="AE5" s="172"/>
      <c r="AF5" s="171"/>
      <c r="AG5" s="172"/>
      <c r="AH5" s="171"/>
      <c r="AI5" s="172"/>
      <c r="AJ5" s="171"/>
      <c r="AK5" s="172"/>
      <c r="AL5" s="171"/>
      <c r="AM5" s="172"/>
      <c r="AN5" s="171"/>
      <c r="AO5" s="172"/>
      <c r="AP5" s="171"/>
      <c r="AQ5" s="177"/>
      <c r="AR5" s="174"/>
      <c r="AS5" s="177"/>
      <c r="AT5" s="174"/>
      <c r="AU5" s="178"/>
      <c r="AV5" s="170"/>
      <c r="AW5" s="172"/>
      <c r="AX5" s="171"/>
      <c r="AY5" s="172"/>
      <c r="AZ5" s="171"/>
      <c r="BA5" s="172"/>
      <c r="BB5" s="171"/>
      <c r="BC5" s="172"/>
      <c r="BD5" s="171"/>
      <c r="BE5" s="178"/>
      <c r="BF5" s="170"/>
      <c r="BG5" s="296">
        <f aca="true" t="shared" si="0" ref="BG5:BG20">SUM(C5+E5+G5+I5+K5+M5+O5+S5+U5+W5+Y5+AA5+AC5+AE5+AG5+AI5+Q5+AQ5+AK5+AM5+AO5+AS5+AU5+AW5+AY5+BA5+BC5+BE5)</f>
        <v>3</v>
      </c>
      <c r="BH5" s="297">
        <f aca="true" t="shared" si="1" ref="BH5:BH20">SUM(D5+F5+H5+J5+L5+N5+P5+T5+V5+X5+Z5+AB5+AD5+R5+AR5+AF5+AH5+AJ5+AL5+AN5+AP5+AT5+AV5+AX5+AZ5+BB5+BD5+BF5)</f>
        <v>2</v>
      </c>
      <c r="BI5" s="181">
        <f aca="true" t="shared" si="2" ref="BI5:BI20">SUM(C5:BF5)</f>
        <v>5</v>
      </c>
    </row>
    <row r="6" spans="1:61" ht="12.75">
      <c r="A6" s="36"/>
      <c r="B6" s="37" t="s">
        <v>73</v>
      </c>
      <c r="C6" s="180">
        <v>1</v>
      </c>
      <c r="D6" s="171"/>
      <c r="E6" s="172">
        <v>1</v>
      </c>
      <c r="F6" s="171"/>
      <c r="G6" s="172"/>
      <c r="H6" s="171"/>
      <c r="I6" s="172"/>
      <c r="J6" s="171"/>
      <c r="K6" s="172"/>
      <c r="L6" s="171"/>
      <c r="M6" s="172">
        <v>1</v>
      </c>
      <c r="N6" s="171"/>
      <c r="O6" s="172"/>
      <c r="P6" s="171"/>
      <c r="Q6" s="173"/>
      <c r="R6" s="174"/>
      <c r="S6" s="172"/>
      <c r="T6" s="171"/>
      <c r="U6" s="172"/>
      <c r="V6" s="171"/>
      <c r="W6" s="172"/>
      <c r="X6" s="171"/>
      <c r="Y6" s="172"/>
      <c r="Z6" s="171"/>
      <c r="AA6" s="172">
        <v>1</v>
      </c>
      <c r="AB6" s="171">
        <v>1</v>
      </c>
      <c r="AC6" s="175"/>
      <c r="AD6" s="176"/>
      <c r="AE6" s="172"/>
      <c r="AF6" s="171"/>
      <c r="AG6" s="172"/>
      <c r="AH6" s="171"/>
      <c r="AI6" s="172"/>
      <c r="AJ6" s="171"/>
      <c r="AK6" s="172"/>
      <c r="AL6" s="171"/>
      <c r="AM6" s="172"/>
      <c r="AN6" s="171"/>
      <c r="AO6" s="172"/>
      <c r="AP6" s="171"/>
      <c r="AQ6" s="177"/>
      <c r="AR6" s="174"/>
      <c r="AS6" s="177"/>
      <c r="AT6" s="174"/>
      <c r="AU6" s="178"/>
      <c r="AV6" s="170"/>
      <c r="AW6" s="172"/>
      <c r="AX6" s="171"/>
      <c r="AY6" s="172"/>
      <c r="AZ6" s="171"/>
      <c r="BA6" s="172"/>
      <c r="BB6" s="171"/>
      <c r="BC6" s="172"/>
      <c r="BD6" s="171"/>
      <c r="BE6" s="178"/>
      <c r="BF6" s="170"/>
      <c r="BG6" s="296">
        <f>SUM(C6+E6+G6+I6+K6+M6+O6+S6+U6+W6+Y6+AA6+AC6+AE6+AG6+AI6+Q6+AQ6+AK6+AM6+AO6+AS6+AU6+AW6+AY6+BA6+BC6+BE6)</f>
        <v>4</v>
      </c>
      <c r="BH6" s="297">
        <f>SUM(D6+F6+H6+J6+L6+N6+P6+T6+V6+X6+Z6+AB6+AD6+R6+AR6+AF6+AH6+AJ6+AL6+AN6+AP6+AT6+AV6+AX6+AZ6+BB6+BD6+BF6)</f>
        <v>1</v>
      </c>
      <c r="BI6" s="181">
        <f>SUM(C6:BF6)</f>
        <v>5</v>
      </c>
    </row>
    <row r="7" spans="1:61" ht="12.75">
      <c r="A7" s="36" t="s">
        <v>5</v>
      </c>
      <c r="B7" s="37" t="s">
        <v>92</v>
      </c>
      <c r="C7" s="180"/>
      <c r="D7" s="171"/>
      <c r="E7" s="172"/>
      <c r="F7" s="171"/>
      <c r="G7" s="172"/>
      <c r="H7" s="171"/>
      <c r="I7" s="172"/>
      <c r="J7" s="171"/>
      <c r="K7" s="172">
        <v>2</v>
      </c>
      <c r="L7" s="171"/>
      <c r="M7" s="172"/>
      <c r="N7" s="171"/>
      <c r="O7" s="172"/>
      <c r="P7" s="171"/>
      <c r="Q7" s="173"/>
      <c r="R7" s="174"/>
      <c r="S7" s="172"/>
      <c r="T7" s="171"/>
      <c r="U7" s="172"/>
      <c r="V7" s="171">
        <v>1</v>
      </c>
      <c r="W7" s="172"/>
      <c r="X7" s="171"/>
      <c r="Y7" s="172"/>
      <c r="Z7" s="171">
        <v>1</v>
      </c>
      <c r="AA7" s="172"/>
      <c r="AB7" s="171"/>
      <c r="AC7" s="175"/>
      <c r="AD7" s="176"/>
      <c r="AE7" s="172"/>
      <c r="AF7" s="171"/>
      <c r="AG7" s="172"/>
      <c r="AH7" s="171"/>
      <c r="AI7" s="172"/>
      <c r="AJ7" s="171"/>
      <c r="AK7" s="172"/>
      <c r="AL7" s="171"/>
      <c r="AM7" s="172"/>
      <c r="AN7" s="171"/>
      <c r="AO7" s="172"/>
      <c r="AP7" s="171"/>
      <c r="AQ7" s="177"/>
      <c r="AR7" s="174"/>
      <c r="AS7" s="177"/>
      <c r="AT7" s="174"/>
      <c r="AU7" s="178"/>
      <c r="AV7" s="170"/>
      <c r="AW7" s="172"/>
      <c r="AX7" s="171"/>
      <c r="AY7" s="172"/>
      <c r="AZ7" s="171"/>
      <c r="BA7" s="172"/>
      <c r="BB7" s="171"/>
      <c r="BC7" s="172"/>
      <c r="BD7" s="171"/>
      <c r="BE7" s="178"/>
      <c r="BF7" s="170"/>
      <c r="BG7" s="296">
        <f>SUM(C7+E7+G7+I7+K7+M7+O7+S7+U7+W7+Y7+AA7+AC7+AE7+AG7+AI7+Q7+AQ7+AK7+AM7+AO7+AS7+AU7+AW7+AY7+BA7+BC7+BE7)</f>
        <v>2</v>
      </c>
      <c r="BH7" s="297">
        <f>SUM(D7+F7+H7+J7+L7+N7+P7+T7+V7+X7+Z7+AB7+AD7+R7+AR7+AF7+AH7+AJ7+AL7+AN7+AP7+AT7+AV7+AX7+AZ7+BB7+BD7+BF7)</f>
        <v>2</v>
      </c>
      <c r="BI7" s="181">
        <f>SUM(C7:BF7)</f>
        <v>4</v>
      </c>
    </row>
    <row r="8" spans="1:61" ht="12.75">
      <c r="A8" s="36"/>
      <c r="B8" s="37" t="s">
        <v>91</v>
      </c>
      <c r="C8" s="180"/>
      <c r="D8" s="171"/>
      <c r="E8" s="172"/>
      <c r="F8" s="171"/>
      <c r="G8" s="172"/>
      <c r="H8" s="171"/>
      <c r="I8" s="172"/>
      <c r="J8" s="171"/>
      <c r="K8" s="172">
        <v>1</v>
      </c>
      <c r="L8" s="171"/>
      <c r="M8" s="172"/>
      <c r="N8" s="171"/>
      <c r="O8" s="172"/>
      <c r="P8" s="171"/>
      <c r="Q8" s="173"/>
      <c r="R8" s="174"/>
      <c r="S8" s="172"/>
      <c r="T8" s="171"/>
      <c r="U8" s="172"/>
      <c r="V8" s="171"/>
      <c r="W8" s="172">
        <v>2</v>
      </c>
      <c r="X8" s="171"/>
      <c r="Y8" s="172">
        <v>1</v>
      </c>
      <c r="Z8" s="171"/>
      <c r="AA8" s="172"/>
      <c r="AB8" s="171"/>
      <c r="AC8" s="175"/>
      <c r="AD8" s="176"/>
      <c r="AE8" s="172"/>
      <c r="AF8" s="171"/>
      <c r="AG8" s="172"/>
      <c r="AH8" s="171"/>
      <c r="AI8" s="172"/>
      <c r="AJ8" s="171"/>
      <c r="AK8" s="172"/>
      <c r="AL8" s="171"/>
      <c r="AM8" s="172"/>
      <c r="AN8" s="171"/>
      <c r="AO8" s="172"/>
      <c r="AP8" s="171"/>
      <c r="AQ8" s="177"/>
      <c r="AR8" s="174"/>
      <c r="AS8" s="177"/>
      <c r="AT8" s="174"/>
      <c r="AU8" s="178"/>
      <c r="AV8" s="170"/>
      <c r="AW8" s="172"/>
      <c r="AX8" s="171"/>
      <c r="AY8" s="172"/>
      <c r="AZ8" s="171"/>
      <c r="BA8" s="172"/>
      <c r="BB8" s="171"/>
      <c r="BC8" s="172"/>
      <c r="BD8" s="171"/>
      <c r="BE8" s="178"/>
      <c r="BF8" s="170"/>
      <c r="BG8" s="296">
        <f>SUM(C8+E8+G8+I8+K8+M8+O8+S8+U8+W8+Y8+AA8+AC8+AE8+AG8+AI8+Q8+AQ8+AK8+AM8+AO8+AS8+AU8+AW8+AY8+BA8+BC8+BE8)</f>
        <v>4</v>
      </c>
      <c r="BH8" s="297">
        <f>SUM(D8+F8+H8+J8+L8+N8+P8+T8+V8+X8+Z8+AB8+AD8+R8+AR8+AF8+AH8+AJ8+AL8+AN8+AP8+AT8+AV8+AX8+AZ8+BB8+BD8+BF8)</f>
        <v>0</v>
      </c>
      <c r="BI8" s="181">
        <f>SUM(C8:BF8)</f>
        <v>4</v>
      </c>
    </row>
    <row r="9" spans="1:61" ht="12.75">
      <c r="A9" s="36" t="s">
        <v>7</v>
      </c>
      <c r="B9" s="37" t="s">
        <v>87</v>
      </c>
      <c r="C9" s="169"/>
      <c r="D9" s="171"/>
      <c r="E9" s="172">
        <v>1</v>
      </c>
      <c r="F9" s="171"/>
      <c r="G9" s="172"/>
      <c r="H9" s="171"/>
      <c r="I9" s="172">
        <v>1</v>
      </c>
      <c r="J9" s="171"/>
      <c r="K9" s="172"/>
      <c r="L9" s="171"/>
      <c r="M9" s="172"/>
      <c r="N9" s="171"/>
      <c r="O9" s="172"/>
      <c r="P9" s="171"/>
      <c r="Q9" s="173"/>
      <c r="R9" s="174">
        <v>1</v>
      </c>
      <c r="S9" s="172"/>
      <c r="T9" s="171"/>
      <c r="U9" s="172"/>
      <c r="V9" s="171"/>
      <c r="W9" s="172"/>
      <c r="X9" s="171"/>
      <c r="Y9" s="172"/>
      <c r="Z9" s="171"/>
      <c r="AA9" s="172"/>
      <c r="AB9" s="171"/>
      <c r="AC9" s="175"/>
      <c r="AD9" s="176"/>
      <c r="AE9" s="172"/>
      <c r="AF9" s="171"/>
      <c r="AG9" s="172"/>
      <c r="AH9" s="171"/>
      <c r="AI9" s="172"/>
      <c r="AJ9" s="171"/>
      <c r="AK9" s="172"/>
      <c r="AL9" s="171"/>
      <c r="AM9" s="172"/>
      <c r="AN9" s="171"/>
      <c r="AO9" s="172"/>
      <c r="AP9" s="171"/>
      <c r="AQ9" s="177"/>
      <c r="AR9" s="174"/>
      <c r="AS9" s="177"/>
      <c r="AT9" s="174"/>
      <c r="AU9" s="178"/>
      <c r="AV9" s="170"/>
      <c r="AW9" s="172"/>
      <c r="AX9" s="171"/>
      <c r="AY9" s="172"/>
      <c r="AZ9" s="171"/>
      <c r="BA9" s="172"/>
      <c r="BB9" s="171"/>
      <c r="BC9" s="172"/>
      <c r="BD9" s="171"/>
      <c r="BE9" s="178"/>
      <c r="BF9" s="170"/>
      <c r="BG9" s="296">
        <f t="shared" si="0"/>
        <v>2</v>
      </c>
      <c r="BH9" s="297">
        <f t="shared" si="1"/>
        <v>1</v>
      </c>
      <c r="BI9" s="181">
        <f t="shared" si="2"/>
        <v>3</v>
      </c>
    </row>
    <row r="10" spans="1:61" ht="12.75">
      <c r="A10" s="36" t="s">
        <v>8</v>
      </c>
      <c r="B10" s="37" t="s">
        <v>74</v>
      </c>
      <c r="C10" s="175"/>
      <c r="D10" s="171"/>
      <c r="E10" s="172"/>
      <c r="F10" s="171">
        <v>1</v>
      </c>
      <c r="G10" s="172"/>
      <c r="H10" s="171"/>
      <c r="I10" s="172"/>
      <c r="J10" s="171"/>
      <c r="K10" s="172"/>
      <c r="L10" s="171"/>
      <c r="M10" s="172"/>
      <c r="N10" s="171"/>
      <c r="O10" s="172"/>
      <c r="P10" s="171"/>
      <c r="Q10" s="173"/>
      <c r="R10" s="174"/>
      <c r="S10" s="172"/>
      <c r="T10" s="171"/>
      <c r="U10" s="172"/>
      <c r="V10" s="171"/>
      <c r="W10" s="172"/>
      <c r="X10" s="171"/>
      <c r="Y10" s="172">
        <v>1</v>
      </c>
      <c r="Z10" s="171"/>
      <c r="AA10" s="172"/>
      <c r="AB10" s="171"/>
      <c r="AC10" s="175"/>
      <c r="AD10" s="176"/>
      <c r="AE10" s="172"/>
      <c r="AF10" s="171"/>
      <c r="AG10" s="172"/>
      <c r="AH10" s="171"/>
      <c r="AI10" s="172"/>
      <c r="AJ10" s="171"/>
      <c r="AK10" s="172"/>
      <c r="AL10" s="171"/>
      <c r="AM10" s="172"/>
      <c r="AN10" s="171"/>
      <c r="AO10" s="172"/>
      <c r="AP10" s="171"/>
      <c r="AQ10" s="177"/>
      <c r="AR10" s="174"/>
      <c r="AS10" s="177"/>
      <c r="AT10" s="174"/>
      <c r="AU10" s="178"/>
      <c r="AV10" s="170"/>
      <c r="AW10" s="172"/>
      <c r="AX10" s="171"/>
      <c r="AY10" s="172"/>
      <c r="AZ10" s="171"/>
      <c r="BA10" s="172"/>
      <c r="BB10" s="171"/>
      <c r="BC10" s="172"/>
      <c r="BD10" s="171"/>
      <c r="BE10" s="178"/>
      <c r="BF10" s="170"/>
      <c r="BG10" s="296">
        <f t="shared" si="0"/>
        <v>1</v>
      </c>
      <c r="BH10" s="297">
        <f t="shared" si="1"/>
        <v>1</v>
      </c>
      <c r="BI10" s="181">
        <f t="shared" si="2"/>
        <v>2</v>
      </c>
    </row>
    <row r="11" spans="1:61" ht="12.75">
      <c r="A11" s="36" t="s">
        <v>9</v>
      </c>
      <c r="B11" s="37" t="s">
        <v>79</v>
      </c>
      <c r="C11" s="169"/>
      <c r="D11" s="171"/>
      <c r="E11" s="172"/>
      <c r="F11" s="171"/>
      <c r="G11" s="172"/>
      <c r="H11" s="171"/>
      <c r="I11" s="172"/>
      <c r="J11" s="171"/>
      <c r="K11" s="172"/>
      <c r="L11" s="171"/>
      <c r="M11" s="172"/>
      <c r="N11" s="171"/>
      <c r="O11" s="172"/>
      <c r="P11" s="171"/>
      <c r="Q11" s="173"/>
      <c r="R11" s="174">
        <v>1</v>
      </c>
      <c r="S11" s="172"/>
      <c r="T11" s="171"/>
      <c r="U11" s="172"/>
      <c r="V11" s="171"/>
      <c r="W11" s="172"/>
      <c r="X11" s="171"/>
      <c r="Y11" s="172"/>
      <c r="Z11" s="171"/>
      <c r="AA11" s="172"/>
      <c r="AB11" s="171"/>
      <c r="AC11" s="175"/>
      <c r="AD11" s="176"/>
      <c r="AE11" s="172"/>
      <c r="AF11" s="171"/>
      <c r="AG11" s="172"/>
      <c r="AH11" s="171"/>
      <c r="AI11" s="172"/>
      <c r="AJ11" s="171"/>
      <c r="AK11" s="172"/>
      <c r="AL11" s="171"/>
      <c r="AM11" s="172"/>
      <c r="AN11" s="171"/>
      <c r="AO11" s="172"/>
      <c r="AP11" s="171"/>
      <c r="AQ11" s="177"/>
      <c r="AR11" s="174"/>
      <c r="AS11" s="177"/>
      <c r="AT11" s="174"/>
      <c r="AU11" s="178"/>
      <c r="AV11" s="170"/>
      <c r="AW11" s="172"/>
      <c r="AX11" s="171"/>
      <c r="AY11" s="172"/>
      <c r="AZ11" s="171"/>
      <c r="BA11" s="172"/>
      <c r="BB11" s="171"/>
      <c r="BC11" s="172"/>
      <c r="BD11" s="171"/>
      <c r="BE11" s="178"/>
      <c r="BF11" s="170"/>
      <c r="BG11" s="296">
        <f t="shared" si="0"/>
        <v>0</v>
      </c>
      <c r="BH11" s="297">
        <f t="shared" si="1"/>
        <v>1</v>
      </c>
      <c r="BI11" s="181">
        <f t="shared" si="2"/>
        <v>1</v>
      </c>
    </row>
    <row r="12" spans="1:61" ht="12.75">
      <c r="A12" s="36"/>
      <c r="B12" s="37" t="s">
        <v>65</v>
      </c>
      <c r="C12" s="180"/>
      <c r="D12" s="171"/>
      <c r="E12" s="172"/>
      <c r="F12" s="171"/>
      <c r="G12" s="172"/>
      <c r="H12" s="171"/>
      <c r="I12" s="172"/>
      <c r="J12" s="171"/>
      <c r="K12" s="172"/>
      <c r="L12" s="171"/>
      <c r="M12" s="172"/>
      <c r="N12" s="171"/>
      <c r="O12" s="172"/>
      <c r="P12" s="171"/>
      <c r="Q12" s="173">
        <v>1</v>
      </c>
      <c r="R12" s="174"/>
      <c r="S12" s="172"/>
      <c r="T12" s="171"/>
      <c r="U12" s="172"/>
      <c r="V12" s="171"/>
      <c r="W12" s="172"/>
      <c r="X12" s="171"/>
      <c r="Y12" s="172"/>
      <c r="Z12" s="171"/>
      <c r="AA12" s="172"/>
      <c r="AB12" s="171"/>
      <c r="AC12" s="175"/>
      <c r="AD12" s="176"/>
      <c r="AE12" s="172"/>
      <c r="AF12" s="171"/>
      <c r="AG12" s="172"/>
      <c r="AH12" s="171"/>
      <c r="AI12" s="172"/>
      <c r="AJ12" s="171"/>
      <c r="AK12" s="172"/>
      <c r="AL12" s="171"/>
      <c r="AM12" s="172"/>
      <c r="AN12" s="171"/>
      <c r="AO12" s="172"/>
      <c r="AP12" s="171"/>
      <c r="AQ12" s="177"/>
      <c r="AR12" s="174"/>
      <c r="AS12" s="177"/>
      <c r="AT12" s="174"/>
      <c r="AU12" s="178"/>
      <c r="AV12" s="170"/>
      <c r="AW12" s="172"/>
      <c r="AX12" s="171"/>
      <c r="AY12" s="172"/>
      <c r="AZ12" s="171"/>
      <c r="BA12" s="172"/>
      <c r="BB12" s="171"/>
      <c r="BC12" s="172"/>
      <c r="BD12" s="171"/>
      <c r="BE12" s="178"/>
      <c r="BF12" s="170"/>
      <c r="BG12" s="296">
        <f t="shared" si="0"/>
        <v>1</v>
      </c>
      <c r="BH12" s="297">
        <f t="shared" si="1"/>
        <v>0</v>
      </c>
      <c r="BI12" s="181">
        <f t="shared" si="2"/>
        <v>1</v>
      </c>
    </row>
    <row r="13" spans="1:61" ht="12.75">
      <c r="A13" s="36"/>
      <c r="B13" s="37" t="s">
        <v>67</v>
      </c>
      <c r="C13" s="180"/>
      <c r="D13" s="171">
        <v>1</v>
      </c>
      <c r="E13" s="172"/>
      <c r="F13" s="171"/>
      <c r="G13" s="172"/>
      <c r="H13" s="171"/>
      <c r="I13" s="172"/>
      <c r="J13" s="171"/>
      <c r="K13" s="172"/>
      <c r="L13" s="171"/>
      <c r="M13" s="172"/>
      <c r="N13" s="171"/>
      <c r="O13" s="172"/>
      <c r="P13" s="171"/>
      <c r="Q13" s="173"/>
      <c r="R13" s="174"/>
      <c r="S13" s="172"/>
      <c r="T13" s="171"/>
      <c r="U13" s="172"/>
      <c r="V13" s="171"/>
      <c r="W13" s="172"/>
      <c r="X13" s="171"/>
      <c r="Y13" s="172"/>
      <c r="Z13" s="171"/>
      <c r="AA13" s="172"/>
      <c r="AB13" s="171"/>
      <c r="AC13" s="175"/>
      <c r="AD13" s="176"/>
      <c r="AE13" s="172"/>
      <c r="AF13" s="171"/>
      <c r="AG13" s="172"/>
      <c r="AH13" s="171"/>
      <c r="AI13" s="172"/>
      <c r="AJ13" s="171"/>
      <c r="AK13" s="172"/>
      <c r="AL13" s="171"/>
      <c r="AM13" s="172"/>
      <c r="AN13" s="171"/>
      <c r="AO13" s="172"/>
      <c r="AP13" s="171"/>
      <c r="AQ13" s="177"/>
      <c r="AR13" s="174"/>
      <c r="AS13" s="177"/>
      <c r="AT13" s="174"/>
      <c r="AU13" s="178"/>
      <c r="AV13" s="170"/>
      <c r="AW13" s="172"/>
      <c r="AX13" s="171"/>
      <c r="AY13" s="172"/>
      <c r="AZ13" s="171"/>
      <c r="BA13" s="172"/>
      <c r="BB13" s="171"/>
      <c r="BC13" s="172"/>
      <c r="BD13" s="171"/>
      <c r="BE13" s="178"/>
      <c r="BF13" s="170"/>
      <c r="BG13" s="296">
        <f t="shared" si="0"/>
        <v>0</v>
      </c>
      <c r="BH13" s="297">
        <f t="shared" si="1"/>
        <v>1</v>
      </c>
      <c r="BI13" s="181">
        <f t="shared" si="2"/>
        <v>1</v>
      </c>
    </row>
    <row r="14" spans="1:61" ht="12.75">
      <c r="A14" s="36"/>
      <c r="B14" s="37" t="s">
        <v>89</v>
      </c>
      <c r="C14" s="169"/>
      <c r="D14" s="171"/>
      <c r="E14" s="172"/>
      <c r="F14" s="171"/>
      <c r="G14" s="172"/>
      <c r="H14" s="171"/>
      <c r="I14" s="172"/>
      <c r="J14" s="171"/>
      <c r="K14" s="172"/>
      <c r="L14" s="171"/>
      <c r="M14" s="172"/>
      <c r="N14" s="171"/>
      <c r="O14" s="172"/>
      <c r="P14" s="171"/>
      <c r="Q14" s="173"/>
      <c r="R14" s="174"/>
      <c r="S14" s="172"/>
      <c r="T14" s="171"/>
      <c r="U14" s="172"/>
      <c r="V14" s="171"/>
      <c r="W14" s="172"/>
      <c r="X14" s="171"/>
      <c r="Y14" s="172">
        <v>1</v>
      </c>
      <c r="Z14" s="171"/>
      <c r="AA14" s="172"/>
      <c r="AB14" s="171"/>
      <c r="AC14" s="175"/>
      <c r="AD14" s="176"/>
      <c r="AE14" s="172"/>
      <c r="AF14" s="171"/>
      <c r="AG14" s="172"/>
      <c r="AH14" s="171"/>
      <c r="AI14" s="172"/>
      <c r="AJ14" s="171"/>
      <c r="AK14" s="172"/>
      <c r="AL14" s="171"/>
      <c r="AM14" s="172"/>
      <c r="AN14" s="171"/>
      <c r="AO14" s="172"/>
      <c r="AP14" s="171"/>
      <c r="AQ14" s="177"/>
      <c r="AR14" s="174"/>
      <c r="AS14" s="177"/>
      <c r="AT14" s="174"/>
      <c r="AU14" s="178"/>
      <c r="AV14" s="170"/>
      <c r="AW14" s="172"/>
      <c r="AX14" s="171"/>
      <c r="AY14" s="172"/>
      <c r="AZ14" s="171"/>
      <c r="BA14" s="172"/>
      <c r="BB14" s="171"/>
      <c r="BC14" s="172"/>
      <c r="BD14" s="171"/>
      <c r="BE14" s="178"/>
      <c r="BF14" s="170"/>
      <c r="BG14" s="296">
        <f t="shared" si="0"/>
        <v>1</v>
      </c>
      <c r="BH14" s="297">
        <f t="shared" si="1"/>
        <v>0</v>
      </c>
      <c r="BI14" s="181">
        <f t="shared" si="2"/>
        <v>1</v>
      </c>
    </row>
    <row r="15" spans="1:61" ht="12.75">
      <c r="A15" s="36"/>
      <c r="B15" s="37" t="s">
        <v>90</v>
      </c>
      <c r="C15" s="180"/>
      <c r="D15" s="171"/>
      <c r="E15" s="172"/>
      <c r="F15" s="171">
        <v>1</v>
      </c>
      <c r="G15" s="172"/>
      <c r="H15" s="171"/>
      <c r="I15" s="172"/>
      <c r="J15" s="171"/>
      <c r="K15" s="172"/>
      <c r="L15" s="171"/>
      <c r="M15" s="172"/>
      <c r="N15" s="171"/>
      <c r="O15" s="172"/>
      <c r="P15" s="171"/>
      <c r="Q15" s="173"/>
      <c r="R15" s="174"/>
      <c r="S15" s="172"/>
      <c r="T15" s="171"/>
      <c r="U15" s="172"/>
      <c r="V15" s="171"/>
      <c r="W15" s="172"/>
      <c r="X15" s="171"/>
      <c r="Y15" s="172"/>
      <c r="Z15" s="171"/>
      <c r="AA15" s="172"/>
      <c r="AB15" s="171"/>
      <c r="AC15" s="175"/>
      <c r="AD15" s="176"/>
      <c r="AE15" s="172"/>
      <c r="AF15" s="171"/>
      <c r="AG15" s="172"/>
      <c r="AH15" s="171"/>
      <c r="AI15" s="172"/>
      <c r="AJ15" s="171"/>
      <c r="AK15" s="172"/>
      <c r="AL15" s="171"/>
      <c r="AM15" s="172"/>
      <c r="AN15" s="171"/>
      <c r="AO15" s="172"/>
      <c r="AP15" s="171"/>
      <c r="AQ15" s="177"/>
      <c r="AR15" s="174"/>
      <c r="AS15" s="177"/>
      <c r="AT15" s="174"/>
      <c r="AU15" s="178"/>
      <c r="AV15" s="170"/>
      <c r="AW15" s="172"/>
      <c r="AX15" s="171"/>
      <c r="AY15" s="172"/>
      <c r="AZ15" s="171"/>
      <c r="BA15" s="172"/>
      <c r="BB15" s="171"/>
      <c r="BC15" s="172"/>
      <c r="BD15" s="171"/>
      <c r="BE15" s="178"/>
      <c r="BF15" s="170"/>
      <c r="BG15" s="296">
        <f t="shared" si="0"/>
        <v>0</v>
      </c>
      <c r="BH15" s="297">
        <f t="shared" si="1"/>
        <v>1</v>
      </c>
      <c r="BI15" s="181">
        <f t="shared" si="2"/>
        <v>1</v>
      </c>
    </row>
    <row r="16" spans="1:61" ht="12.75">
      <c r="A16" s="36"/>
      <c r="B16" s="37" t="s">
        <v>82</v>
      </c>
      <c r="C16" s="180"/>
      <c r="D16" s="171"/>
      <c r="E16" s="172"/>
      <c r="F16" s="171"/>
      <c r="G16" s="172"/>
      <c r="H16" s="171"/>
      <c r="I16" s="172"/>
      <c r="J16" s="171"/>
      <c r="K16" s="172"/>
      <c r="L16" s="171"/>
      <c r="M16" s="172"/>
      <c r="N16" s="171"/>
      <c r="O16" s="172"/>
      <c r="P16" s="171"/>
      <c r="Q16" s="173"/>
      <c r="R16" s="174">
        <v>1</v>
      </c>
      <c r="S16" s="172"/>
      <c r="T16" s="171"/>
      <c r="U16" s="172"/>
      <c r="V16" s="171"/>
      <c r="W16" s="172"/>
      <c r="X16" s="171"/>
      <c r="Y16" s="172"/>
      <c r="Z16" s="171"/>
      <c r="AA16" s="172"/>
      <c r="AB16" s="171"/>
      <c r="AC16" s="175"/>
      <c r="AD16" s="176"/>
      <c r="AE16" s="172"/>
      <c r="AF16" s="171"/>
      <c r="AG16" s="172"/>
      <c r="AH16" s="171"/>
      <c r="AI16" s="172"/>
      <c r="AJ16" s="171"/>
      <c r="AK16" s="172"/>
      <c r="AL16" s="171"/>
      <c r="AM16" s="172"/>
      <c r="AN16" s="171"/>
      <c r="AO16" s="172"/>
      <c r="AP16" s="171"/>
      <c r="AQ16" s="177"/>
      <c r="AR16" s="174"/>
      <c r="AS16" s="177"/>
      <c r="AT16" s="174"/>
      <c r="AU16" s="178"/>
      <c r="AV16" s="170"/>
      <c r="AW16" s="172"/>
      <c r="AX16" s="171"/>
      <c r="AY16" s="172"/>
      <c r="AZ16" s="171"/>
      <c r="BA16" s="172"/>
      <c r="BB16" s="171"/>
      <c r="BC16" s="172"/>
      <c r="BD16" s="171"/>
      <c r="BE16" s="178"/>
      <c r="BF16" s="170"/>
      <c r="BG16" s="296">
        <f t="shared" si="0"/>
        <v>0</v>
      </c>
      <c r="BH16" s="297">
        <f t="shared" si="1"/>
        <v>1</v>
      </c>
      <c r="BI16" s="181">
        <f t="shared" si="2"/>
        <v>1</v>
      </c>
    </row>
    <row r="17" spans="1:61" ht="12.75">
      <c r="A17" s="36"/>
      <c r="B17" s="37" t="s">
        <v>77</v>
      </c>
      <c r="C17" s="180"/>
      <c r="D17" s="171"/>
      <c r="E17" s="172"/>
      <c r="F17" s="171"/>
      <c r="G17" s="172">
        <v>1</v>
      </c>
      <c r="H17" s="171"/>
      <c r="I17" s="172"/>
      <c r="J17" s="171"/>
      <c r="K17" s="172"/>
      <c r="L17" s="171"/>
      <c r="M17" s="172"/>
      <c r="N17" s="171"/>
      <c r="O17" s="172"/>
      <c r="P17" s="171"/>
      <c r="Q17" s="173"/>
      <c r="R17" s="174"/>
      <c r="S17" s="172"/>
      <c r="T17" s="171"/>
      <c r="U17" s="172"/>
      <c r="V17" s="171"/>
      <c r="W17" s="172"/>
      <c r="X17" s="171"/>
      <c r="Y17" s="172"/>
      <c r="Z17" s="171"/>
      <c r="AA17" s="172"/>
      <c r="AB17" s="171"/>
      <c r="AC17" s="175"/>
      <c r="AD17" s="176"/>
      <c r="AE17" s="172"/>
      <c r="AF17" s="171"/>
      <c r="AG17" s="172"/>
      <c r="AH17" s="171"/>
      <c r="AI17" s="172"/>
      <c r="AJ17" s="171"/>
      <c r="AK17" s="172"/>
      <c r="AL17" s="171"/>
      <c r="AM17" s="172"/>
      <c r="AN17" s="171"/>
      <c r="AO17" s="172"/>
      <c r="AP17" s="171"/>
      <c r="AQ17" s="177"/>
      <c r="AR17" s="174"/>
      <c r="AS17" s="177"/>
      <c r="AT17" s="174"/>
      <c r="AU17" s="178"/>
      <c r="AV17" s="170"/>
      <c r="AW17" s="172"/>
      <c r="AX17" s="171"/>
      <c r="AY17" s="172"/>
      <c r="AZ17" s="171"/>
      <c r="BA17" s="172"/>
      <c r="BB17" s="171"/>
      <c r="BC17" s="172"/>
      <c r="BD17" s="171"/>
      <c r="BE17" s="178"/>
      <c r="BF17" s="170"/>
      <c r="BG17" s="296">
        <f t="shared" si="0"/>
        <v>1</v>
      </c>
      <c r="BH17" s="297">
        <f t="shared" si="1"/>
        <v>0</v>
      </c>
      <c r="BI17" s="181">
        <f t="shared" si="2"/>
        <v>1</v>
      </c>
    </row>
    <row r="18" spans="1:61" ht="12.75">
      <c r="A18" s="36"/>
      <c r="B18" s="37"/>
      <c r="C18" s="180"/>
      <c r="D18" s="171"/>
      <c r="E18" s="172"/>
      <c r="F18" s="171"/>
      <c r="G18" s="172"/>
      <c r="H18" s="171"/>
      <c r="I18" s="172"/>
      <c r="J18" s="171"/>
      <c r="K18" s="172"/>
      <c r="L18" s="171"/>
      <c r="M18" s="172"/>
      <c r="N18" s="171"/>
      <c r="O18" s="172"/>
      <c r="P18" s="171"/>
      <c r="Q18" s="173"/>
      <c r="R18" s="174"/>
      <c r="S18" s="172"/>
      <c r="T18" s="171"/>
      <c r="U18" s="172"/>
      <c r="V18" s="171"/>
      <c r="W18" s="172"/>
      <c r="X18" s="171"/>
      <c r="Y18" s="172"/>
      <c r="Z18" s="171"/>
      <c r="AA18" s="172"/>
      <c r="AB18" s="171"/>
      <c r="AC18" s="175"/>
      <c r="AD18" s="176"/>
      <c r="AE18" s="172"/>
      <c r="AF18" s="171"/>
      <c r="AG18" s="172"/>
      <c r="AH18" s="171"/>
      <c r="AI18" s="172"/>
      <c r="AJ18" s="171"/>
      <c r="AK18" s="172"/>
      <c r="AL18" s="171"/>
      <c r="AM18" s="172"/>
      <c r="AN18" s="171"/>
      <c r="AO18" s="172"/>
      <c r="AP18" s="171"/>
      <c r="AQ18" s="177"/>
      <c r="AR18" s="174"/>
      <c r="AS18" s="177"/>
      <c r="AT18" s="174"/>
      <c r="AU18" s="178"/>
      <c r="AV18" s="170"/>
      <c r="AW18" s="172"/>
      <c r="AX18" s="171"/>
      <c r="AY18" s="172"/>
      <c r="AZ18" s="171"/>
      <c r="BA18" s="172"/>
      <c r="BB18" s="171"/>
      <c r="BC18" s="172"/>
      <c r="BD18" s="171"/>
      <c r="BE18" s="178"/>
      <c r="BF18" s="170"/>
      <c r="BG18" s="296">
        <f t="shared" si="0"/>
        <v>0</v>
      </c>
      <c r="BH18" s="297">
        <f t="shared" si="1"/>
        <v>0</v>
      </c>
      <c r="BI18" s="181">
        <f t="shared" si="2"/>
        <v>0</v>
      </c>
    </row>
    <row r="19" spans="1:61" ht="12.75">
      <c r="A19" s="36"/>
      <c r="B19" s="37"/>
      <c r="C19" s="169"/>
      <c r="D19" s="171"/>
      <c r="E19" s="172"/>
      <c r="F19" s="171"/>
      <c r="G19" s="172"/>
      <c r="H19" s="171"/>
      <c r="I19" s="172"/>
      <c r="J19" s="171"/>
      <c r="K19" s="172"/>
      <c r="L19" s="171"/>
      <c r="M19" s="172"/>
      <c r="N19" s="171"/>
      <c r="O19" s="172"/>
      <c r="P19" s="171"/>
      <c r="Q19" s="173"/>
      <c r="R19" s="174"/>
      <c r="S19" s="172"/>
      <c r="T19" s="171"/>
      <c r="U19" s="172"/>
      <c r="V19" s="171"/>
      <c r="W19" s="172"/>
      <c r="X19" s="171"/>
      <c r="Y19" s="172"/>
      <c r="Z19" s="171"/>
      <c r="AA19" s="172"/>
      <c r="AB19" s="171"/>
      <c r="AC19" s="175"/>
      <c r="AD19" s="176"/>
      <c r="AE19" s="172"/>
      <c r="AF19" s="171"/>
      <c r="AG19" s="172"/>
      <c r="AH19" s="171"/>
      <c r="AI19" s="172"/>
      <c r="AJ19" s="171"/>
      <c r="AK19" s="172"/>
      <c r="AL19" s="171"/>
      <c r="AM19" s="172"/>
      <c r="AN19" s="171"/>
      <c r="AO19" s="172"/>
      <c r="AP19" s="171"/>
      <c r="AQ19" s="177"/>
      <c r="AR19" s="174"/>
      <c r="AS19" s="177"/>
      <c r="AT19" s="174"/>
      <c r="AU19" s="178"/>
      <c r="AV19" s="170"/>
      <c r="AW19" s="172"/>
      <c r="AX19" s="171"/>
      <c r="AY19" s="172"/>
      <c r="AZ19" s="171"/>
      <c r="BA19" s="172"/>
      <c r="BB19" s="171"/>
      <c r="BC19" s="172"/>
      <c r="BD19" s="171"/>
      <c r="BE19" s="178"/>
      <c r="BF19" s="170"/>
      <c r="BG19" s="296">
        <f t="shared" si="0"/>
        <v>0</v>
      </c>
      <c r="BH19" s="297">
        <f t="shared" si="1"/>
        <v>0</v>
      </c>
      <c r="BI19" s="181">
        <f t="shared" si="2"/>
        <v>0</v>
      </c>
    </row>
    <row r="20" spans="1:61" ht="13.5" thickBot="1">
      <c r="A20" s="36"/>
      <c r="B20" s="88"/>
      <c r="C20" s="179"/>
      <c r="D20" s="123"/>
      <c r="E20" s="124"/>
      <c r="F20" s="123"/>
      <c r="G20" s="124"/>
      <c r="H20" s="123"/>
      <c r="I20" s="124"/>
      <c r="J20" s="123"/>
      <c r="K20" s="124"/>
      <c r="L20" s="123"/>
      <c r="M20" s="124"/>
      <c r="N20" s="123"/>
      <c r="O20" s="124"/>
      <c r="P20" s="123"/>
      <c r="Q20" s="151"/>
      <c r="R20" s="125"/>
      <c r="S20" s="124"/>
      <c r="T20" s="123"/>
      <c r="U20" s="124"/>
      <c r="V20" s="123"/>
      <c r="W20" s="124"/>
      <c r="X20" s="123"/>
      <c r="Y20" s="124"/>
      <c r="Z20" s="123"/>
      <c r="AA20" s="124"/>
      <c r="AB20" s="123"/>
      <c r="AC20" s="122"/>
      <c r="AD20" s="126"/>
      <c r="AE20" s="124"/>
      <c r="AF20" s="123"/>
      <c r="AG20" s="124"/>
      <c r="AH20" s="123"/>
      <c r="AI20" s="124"/>
      <c r="AJ20" s="123"/>
      <c r="AK20" s="124"/>
      <c r="AL20" s="123"/>
      <c r="AM20" s="124"/>
      <c r="AN20" s="123"/>
      <c r="AO20" s="124"/>
      <c r="AP20" s="123"/>
      <c r="AQ20" s="127"/>
      <c r="AR20" s="125"/>
      <c r="AS20" s="127"/>
      <c r="AT20" s="125"/>
      <c r="AU20" s="128"/>
      <c r="AV20" s="129"/>
      <c r="AW20" s="124"/>
      <c r="AX20" s="123"/>
      <c r="AY20" s="124"/>
      <c r="AZ20" s="123"/>
      <c r="BA20" s="124"/>
      <c r="BB20" s="123"/>
      <c r="BC20" s="124"/>
      <c r="BD20" s="123"/>
      <c r="BE20" s="128"/>
      <c r="BF20" s="129"/>
      <c r="BG20" s="298">
        <f t="shared" si="0"/>
        <v>0</v>
      </c>
      <c r="BH20" s="299">
        <f t="shared" si="1"/>
        <v>0</v>
      </c>
      <c r="BI20" s="182">
        <f t="shared" si="2"/>
        <v>0</v>
      </c>
    </row>
    <row r="21" spans="59:61" ht="14.25" thickBot="1" thickTop="1">
      <c r="BG21" s="131">
        <f>SUM(BG2:BG20)</f>
        <v>35</v>
      </c>
      <c r="BH21" s="132">
        <f>SUM(BH2:BH20)</f>
        <v>17</v>
      </c>
      <c r="BI21" s="133"/>
    </row>
    <row r="22" spans="3:58" ht="13.5" thickTop="1">
      <c r="C22" s="134" t="s">
        <v>70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53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6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</row>
    <row r="23" spans="3:58" ht="12.75">
      <c r="C23" s="135"/>
      <c r="D23" s="135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53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6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</row>
    <row r="24" spans="3:58" ht="12.75">
      <c r="C24" s="134" t="s">
        <v>63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53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6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</row>
    <row r="25" spans="3:58" ht="12.75">
      <c r="C25" s="135"/>
      <c r="D25" s="135"/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53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6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</row>
    <row r="26" spans="3:58" ht="12.75"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53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6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</row>
    <row r="27" spans="3:58" ht="12.75"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53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6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</row>
    <row r="28" spans="3:58" ht="12.75"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53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6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</row>
    <row r="29" spans="3:58" ht="12.75"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53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6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</row>
  </sheetData>
  <sheetProtection/>
  <mergeCells count="28">
    <mergeCell ref="AA1:AB1"/>
    <mergeCell ref="AC1:AD1"/>
    <mergeCell ref="M1:N1"/>
    <mergeCell ref="C1:D1"/>
    <mergeCell ref="E1:F1"/>
    <mergeCell ref="G1:H1"/>
    <mergeCell ref="I1:J1"/>
    <mergeCell ref="K1:L1"/>
    <mergeCell ref="O1:P1"/>
    <mergeCell ref="Q1:R1"/>
    <mergeCell ref="S1:T1"/>
    <mergeCell ref="U1:V1"/>
    <mergeCell ref="W1:X1"/>
    <mergeCell ref="Y1:Z1"/>
    <mergeCell ref="BE1:BF1"/>
    <mergeCell ref="AK1:AL1"/>
    <mergeCell ref="AM1:AN1"/>
    <mergeCell ref="AO1:AP1"/>
    <mergeCell ref="AQ1:AR1"/>
    <mergeCell ref="AE1:AF1"/>
    <mergeCell ref="BA1:BB1"/>
    <mergeCell ref="BC1:BD1"/>
    <mergeCell ref="AG1:AH1"/>
    <mergeCell ref="AI1:AJ1"/>
    <mergeCell ref="AS1:AT1"/>
    <mergeCell ref="AU1:AV1"/>
    <mergeCell ref="AW1:AX1"/>
    <mergeCell ref="AY1:AZ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Doma</cp:lastModifiedBy>
  <dcterms:created xsi:type="dcterms:W3CDTF">2010-04-12T12:28:43Z</dcterms:created>
  <dcterms:modified xsi:type="dcterms:W3CDTF">2013-11-14T11:37:29Z</dcterms:modified>
  <cp:category/>
  <cp:version/>
  <cp:contentType/>
  <cp:contentStatus/>
</cp:coreProperties>
</file>